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15"/>
  </bookViews>
  <sheets>
    <sheet name=" 2025" sheetId="1" r:id="rId1"/>
    <sheet name="pagamentos e número de funcioná" sheetId="2" r:id="rId2"/>
    <sheet name="Relatório" sheetId="3" r:id="rId3"/>
    <sheet name="Lista de passos para execuçã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<sst xmlns="http://schemas.openxmlformats.org/spreadsheetml/2006/main" count="84" uniqueCount="60">
  <si>
    <t>Instalações temporarias CFTV -</t>
  </si>
  <si>
    <t>Nome do emprendimento:  Teste</t>
  </si>
  <si>
    <t>Endereço: AV Túlio Bracaleone</t>
  </si>
  <si>
    <t>Nome do Gerente:  Giuliano Di Girolamo Neto</t>
  </si>
  <si>
    <t>Data</t>
  </si>
  <si>
    <t>Cidade e estado: Salvador - BA</t>
  </si>
  <si>
    <t>Instalação de Haq</t>
  </si>
  <si>
    <t>Metragem quadrada</t>
  </si>
  <si>
    <t>Data de início</t>
  </si>
  <si>
    <t>Data de término com tolerância</t>
  </si>
  <si>
    <t>Quantidade de dias</t>
  </si>
  <si>
    <t>Tolerância em  dias</t>
  </si>
  <si>
    <t>Quantidade de dias para término</t>
  </si>
  <si>
    <t>1. - Planejamento e lançamento de eletrocalhas / infraestrutura</t>
  </si>
  <si>
    <t xml:space="preserve"> 2- Passagem dos cabos</t>
  </si>
  <si>
    <t xml:space="preserve"> 3- Montagem dos espelhos e tomadas</t>
  </si>
  <si>
    <t xml:space="preserve"> 4- Montagem e organização dos racks</t>
  </si>
  <si>
    <t xml:space="preserve"> 5 - Testes e certificação</t>
  </si>
  <si>
    <t>6- Cabeamento estruturado (HAQ) – eletrocalhas, eletrodutos, canaletas</t>
  </si>
  <si>
    <t>7- passagem de cabos infraestrutura predial</t>
  </si>
  <si>
    <t>8- Montagem de espelhos e tomadas predial</t>
  </si>
  <si>
    <t>9- Testes e certificações predial</t>
  </si>
  <si>
    <t xml:space="preserve">Quantidade de pontos </t>
  </si>
  <si>
    <t>Total de dias</t>
  </si>
  <si>
    <t>Quantidade de funcionários 1 encarregado + 3 instaladores</t>
  </si>
  <si>
    <t>Equipe/ Funcionários</t>
  </si>
  <si>
    <t>Quantidade de funcionários 1 líder + 3 instaladores</t>
  </si>
  <si>
    <t>Quantidade de funcionários e técnicos</t>
  </si>
  <si>
    <t>Baixa tensão execução instalações elétricas</t>
  </si>
  <si>
    <t>Instatalações de medidores</t>
  </si>
  <si>
    <t>1- planejamento</t>
  </si>
  <si>
    <t>2- Preparação do local</t>
  </si>
  <si>
    <t>3- Verificação de suportes e fixação</t>
  </si>
  <si>
    <t>4- Instalação de quadro de medição</t>
  </si>
  <si>
    <t>5- Distribuição de cabos/conexão dos cabos</t>
  </si>
  <si>
    <t>6- Atarramento</t>
  </si>
  <si>
    <t xml:space="preserve"> 7- Testes</t>
  </si>
  <si>
    <t xml:space="preserve"> 8 - Energização e finalização</t>
  </si>
  <si>
    <t xml:space="preserve"> 9- Instalação de QGBT e disjuntores</t>
  </si>
  <si>
    <t>Quantidade de funcionários 1 supervisor/eletricista</t>
  </si>
  <si>
    <t>Quantidade de funcionários  2 técnicos + 1 axiliar</t>
  </si>
  <si>
    <t>Quantidade de funcionários  1 técnicos + 1 axiliar</t>
  </si>
  <si>
    <t>Qunatidade de medidores</t>
  </si>
  <si>
    <t>Quantidade de funcionários 1 axiliar</t>
  </si>
  <si>
    <t>Quantidade de QGBTs</t>
  </si>
  <si>
    <t>Instalação de Haq Permanente - correto</t>
  </si>
  <si>
    <t>Quantidade de pontos</t>
  </si>
  <si>
    <t>Média tensão execução instalações elétricas</t>
  </si>
  <si>
    <t xml:space="preserve"> 1- Planejamento da Instalação</t>
  </si>
  <si>
    <t xml:space="preserve"> 2- Preparação do Local</t>
  </si>
  <si>
    <t xml:space="preserve"> 3- Instalação do Quadro e Medidores</t>
  </si>
  <si>
    <t xml:space="preserve"> 4- Distribuição e Conexão de Cabos ( subestação)</t>
  </si>
  <si>
    <t xml:space="preserve"> 5- Aterramento e Equipotencialização</t>
  </si>
  <si>
    <t xml:space="preserve"> 6- Testes e Comissionamento</t>
  </si>
  <si>
    <t>7- Energização e Finalização</t>
  </si>
  <si>
    <t>Total de  dias</t>
  </si>
  <si>
    <t>Equipe</t>
  </si>
  <si>
    <t>Quantidade de quadros e medidores</t>
  </si>
  <si>
    <t>Pagamento de funcionários ao Mes</t>
  </si>
  <si>
    <t>Número total de funcionários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</si>
</sst>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dd/mm/yyyy;@"/>
    <numFmt numFmtId="181" formatCode="0_ "/>
    <numFmt numFmtId="182" formatCode="0.00_ "/>
  </numFmts>
  <fonts count="2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theme="4"/>
      <name val="Calibri"/>
      <charset val="134"/>
      <scheme val="minor"/>
    </font>
    <font>
      <sz val="11"/>
      <color theme="2" tint="-0.5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15" applyNumberFormat="0" applyAlignment="0" applyProtection="0">
      <alignment vertical="center"/>
    </xf>
    <xf numFmtId="0" fontId="14" fillId="8" borderId="16" applyNumberFormat="0" applyAlignment="0" applyProtection="0">
      <alignment vertical="center"/>
    </xf>
    <xf numFmtId="0" fontId="15" fillId="8" borderId="15" applyNumberFormat="0" applyAlignment="0" applyProtection="0">
      <alignment vertical="center"/>
    </xf>
    <xf numFmtId="0" fontId="16" fillId="9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58" fontId="1" fillId="3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4" borderId="1" xfId="0" applyFill="1" applyBorder="1"/>
    <xf numFmtId="0" fontId="2" fillId="0" borderId="1" xfId="0" applyFont="1" applyBorder="1" applyAlignment="1">
      <alignment horizontal="center"/>
    </xf>
    <xf numFmtId="180" fontId="2" fillId="5" borderId="1" xfId="0" applyNumberFormat="1" applyFont="1" applyFill="1" applyBorder="1" applyAlignment="1">
      <alignment horizontal="center"/>
    </xf>
    <xf numFmtId="180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181" fontId="3" fillId="3" borderId="1" xfId="0" applyNumberFormat="1" applyFont="1" applyFill="1" applyBorder="1" applyAlignment="1">
      <alignment horizontal="center"/>
    </xf>
    <xf numFmtId="0" fontId="0" fillId="4" borderId="3" xfId="0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3" borderId="0" xfId="0" applyFill="1"/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81" fontId="3" fillId="3" borderId="1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/>
    </xf>
    <xf numFmtId="0" fontId="0" fillId="4" borderId="2" xfId="0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4" borderId="1" xfId="0" applyFont="1" applyFill="1" applyBorder="1" applyAlignment="1">
      <alignment horizontal="left"/>
    </xf>
    <xf numFmtId="182" fontId="3" fillId="3" borderId="1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82" fontId="3" fillId="3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/>
    </xf>
    <xf numFmtId="0" fontId="0" fillId="4" borderId="5" xfId="0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8"/>
  <sheetViews>
    <sheetView tabSelected="1" zoomScale="67" zoomScaleNormal="67" topLeftCell="A34" workbookViewId="0">
      <selection activeCell="G3" sqref="G3"/>
    </sheetView>
  </sheetViews>
  <sheetFormatPr defaultColWidth="9" defaultRowHeight="14.4" outlineLevelCol="7"/>
  <cols>
    <col min="1" max="1" width="65.0740740740741" customWidth="1"/>
    <col min="2" max="2" width="57.2037037037037" customWidth="1"/>
    <col min="3" max="3" width="53.5555555555556" customWidth="1"/>
    <col min="4" max="4" width="53.4444444444444" customWidth="1"/>
    <col min="5" max="5" width="27.3333333333333" customWidth="1"/>
    <col min="6" max="6" width="28.5555555555556" customWidth="1"/>
    <col min="7" max="7" width="55.5462962962963" customWidth="1"/>
  </cols>
  <sheetData>
    <row r="1" ht="42" customHeight="1" spans="1:7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>
        <f ca="1">(TODAY())</f>
        <v>45957</v>
      </c>
      <c r="G1" s="7" t="s">
        <v>5</v>
      </c>
    </row>
    <row r="2" spans="1:7">
      <c r="A2" s="8" t="s">
        <v>6</v>
      </c>
      <c r="B2" s="9" t="s">
        <v>7</v>
      </c>
      <c r="C2" s="9" t="s">
        <v>8</v>
      </c>
      <c r="D2" s="9" t="s">
        <v>9</v>
      </c>
      <c r="E2" s="9" t="s">
        <v>10</v>
      </c>
      <c r="F2" s="9" t="s">
        <v>11</v>
      </c>
      <c r="G2" s="10" t="s">
        <v>12</v>
      </c>
    </row>
    <row r="3" spans="1:7">
      <c r="A3" s="11" t="s">
        <v>13</v>
      </c>
      <c r="B3" s="12">
        <v>200</v>
      </c>
      <c r="C3" s="13">
        <v>45956</v>
      </c>
      <c r="D3" s="14">
        <f>(C3)+E3+F3</f>
        <v>46006</v>
      </c>
      <c r="E3" s="15">
        <f>C14</f>
        <v>40</v>
      </c>
      <c r="F3" s="16">
        <v>10</v>
      </c>
      <c r="G3" s="15">
        <f>F3+E3</f>
        <v>50</v>
      </c>
    </row>
    <row r="4" spans="1:7">
      <c r="A4" s="11" t="s">
        <v>14</v>
      </c>
      <c r="B4" s="15">
        <f t="shared" ref="B4:B11" si="0">B3</f>
        <v>200</v>
      </c>
      <c r="C4" s="14">
        <f>D3</f>
        <v>46006</v>
      </c>
      <c r="D4" s="14">
        <f t="shared" ref="D4:D11" si="1">C4+E4+F4</f>
        <v>46046</v>
      </c>
      <c r="E4" s="15">
        <f>C17</f>
        <v>30</v>
      </c>
      <c r="F4" s="17">
        <f>F3</f>
        <v>10</v>
      </c>
      <c r="G4" s="15">
        <f t="shared" ref="G4:G11" si="2">F4+E4</f>
        <v>40</v>
      </c>
    </row>
    <row r="5" spans="1:7">
      <c r="A5" s="18" t="s">
        <v>15</v>
      </c>
      <c r="B5" s="15">
        <f t="shared" si="0"/>
        <v>200</v>
      </c>
      <c r="C5" s="14">
        <f>D4</f>
        <v>46046</v>
      </c>
      <c r="D5" s="14">
        <f t="shared" si="1"/>
        <v>46071</v>
      </c>
      <c r="E5" s="15">
        <f>C20</f>
        <v>15</v>
      </c>
      <c r="F5" s="17">
        <f>F4</f>
        <v>10</v>
      </c>
      <c r="G5" s="19">
        <f t="shared" si="2"/>
        <v>25</v>
      </c>
    </row>
    <row r="6" spans="1:7">
      <c r="A6" s="11" t="s">
        <v>16</v>
      </c>
      <c r="B6" s="15">
        <f t="shared" si="0"/>
        <v>200</v>
      </c>
      <c r="C6" s="14">
        <f>D5</f>
        <v>46071</v>
      </c>
      <c r="D6" s="14">
        <f t="shared" si="1"/>
        <v>46121</v>
      </c>
      <c r="E6" s="15">
        <f>C23</f>
        <v>40</v>
      </c>
      <c r="F6" s="17">
        <f t="shared" ref="F6:F11" si="3">F5</f>
        <v>10</v>
      </c>
      <c r="G6" s="15">
        <f t="shared" si="2"/>
        <v>50</v>
      </c>
    </row>
    <row r="7" spans="1:7">
      <c r="A7" s="11" t="s">
        <v>17</v>
      </c>
      <c r="B7" s="15">
        <f t="shared" si="0"/>
        <v>200</v>
      </c>
      <c r="C7" s="14">
        <f t="shared" ref="C4:C11" si="4">D6</f>
        <v>46121</v>
      </c>
      <c r="D7" s="14">
        <f t="shared" si="1"/>
        <v>46171</v>
      </c>
      <c r="E7" s="15">
        <f>C32</f>
        <v>40</v>
      </c>
      <c r="F7" s="17">
        <f t="shared" si="3"/>
        <v>10</v>
      </c>
      <c r="G7" s="15">
        <f t="shared" si="2"/>
        <v>50</v>
      </c>
    </row>
    <row r="8" spans="1:7">
      <c r="A8" s="11" t="s">
        <v>18</v>
      </c>
      <c r="B8" s="15">
        <f t="shared" si="0"/>
        <v>200</v>
      </c>
      <c r="C8" s="14">
        <f t="shared" si="4"/>
        <v>46171</v>
      </c>
      <c r="D8" s="14">
        <f t="shared" si="1"/>
        <v>46221</v>
      </c>
      <c r="E8" s="15">
        <f>C32</f>
        <v>40</v>
      </c>
      <c r="F8" s="17">
        <f t="shared" si="3"/>
        <v>10</v>
      </c>
      <c r="G8" s="15">
        <f t="shared" si="2"/>
        <v>50</v>
      </c>
    </row>
    <row r="9" spans="1:7">
      <c r="A9" s="11" t="s">
        <v>19</v>
      </c>
      <c r="B9" s="15">
        <f t="shared" si="0"/>
        <v>200</v>
      </c>
      <c r="C9" s="14">
        <f t="shared" si="4"/>
        <v>46221</v>
      </c>
      <c r="D9" s="14">
        <f t="shared" si="1"/>
        <v>46271</v>
      </c>
      <c r="E9" s="15">
        <f>C32</f>
        <v>40</v>
      </c>
      <c r="F9" s="17">
        <f t="shared" si="3"/>
        <v>10</v>
      </c>
      <c r="G9" s="15">
        <f t="shared" si="2"/>
        <v>50</v>
      </c>
    </row>
    <row r="10" spans="1:7">
      <c r="A10" s="11" t="s">
        <v>20</v>
      </c>
      <c r="B10" s="15">
        <f t="shared" si="0"/>
        <v>200</v>
      </c>
      <c r="C10" s="14">
        <f t="shared" si="4"/>
        <v>46271</v>
      </c>
      <c r="D10" s="14">
        <f t="shared" si="1"/>
        <v>46321</v>
      </c>
      <c r="E10" s="15">
        <f>C35</f>
        <v>40</v>
      </c>
      <c r="F10" s="17">
        <f t="shared" si="3"/>
        <v>10</v>
      </c>
      <c r="G10" s="15">
        <f t="shared" si="2"/>
        <v>50</v>
      </c>
    </row>
    <row r="11" spans="1:7">
      <c r="A11" s="20" t="s">
        <v>21</v>
      </c>
      <c r="B11" s="15">
        <f t="shared" si="0"/>
        <v>200</v>
      </c>
      <c r="C11" s="14">
        <f t="shared" si="4"/>
        <v>46321</v>
      </c>
      <c r="D11" s="14">
        <f t="shared" si="1"/>
        <v>46361</v>
      </c>
      <c r="E11" s="15">
        <f>C38</f>
        <v>30</v>
      </c>
      <c r="F11" s="17">
        <f t="shared" si="3"/>
        <v>10</v>
      </c>
      <c r="G11" s="15">
        <f t="shared" si="2"/>
        <v>40</v>
      </c>
    </row>
    <row r="12" spans="1:7">
      <c r="A12" s="18" t="str">
        <f>A3</f>
        <v>1. - Planejamento e lançamento de eletrocalhas / infraestrutura</v>
      </c>
      <c r="B12" s="21" t="s">
        <v>22</v>
      </c>
      <c r="C12" s="21" t="s">
        <v>23</v>
      </c>
      <c r="D12" s="11" t="s">
        <v>24</v>
      </c>
      <c r="E12" s="22" t="s">
        <v>25</v>
      </c>
      <c r="F12" s="23"/>
      <c r="G12" s="23"/>
    </row>
    <row r="13" spans="1:7">
      <c r="A13" s="24">
        <v>1</v>
      </c>
      <c r="B13" s="15">
        <v>100</v>
      </c>
      <c r="C13" s="15">
        <v>8</v>
      </c>
      <c r="D13" s="25">
        <v>4</v>
      </c>
      <c r="E13" s="25">
        <v>1</v>
      </c>
      <c r="F13" s="23"/>
      <c r="G13" s="23"/>
    </row>
    <row r="14" spans="1:7">
      <c r="A14" s="26"/>
      <c r="B14" s="16">
        <v>500</v>
      </c>
      <c r="C14" s="15">
        <f>B14*C13/B13</f>
        <v>40</v>
      </c>
      <c r="D14" s="25">
        <f>C14*D13/C13</f>
        <v>20</v>
      </c>
      <c r="E14" s="27">
        <f>D14*E13/D13</f>
        <v>5</v>
      </c>
      <c r="F14" s="23"/>
      <c r="G14" s="23"/>
    </row>
    <row r="15" spans="1:7">
      <c r="A15" s="28" t="str">
        <f>A4</f>
        <v> 2- Passagem dos cabos</v>
      </c>
      <c r="B15" s="21" t="str">
        <f t="shared" ref="B15:B38" si="5">B12</f>
        <v>Quantidade de pontos </v>
      </c>
      <c r="C15" s="29" t="s">
        <v>23</v>
      </c>
      <c r="D15" s="22" t="s">
        <v>26</v>
      </c>
      <c r="E15" s="22" t="str">
        <f>E12</f>
        <v>Equipe/ Funcionários</v>
      </c>
      <c r="F15" s="23"/>
      <c r="G15" s="23"/>
    </row>
    <row r="16" spans="1:7">
      <c r="A16" s="30">
        <f>A13</f>
        <v>1</v>
      </c>
      <c r="B16" s="15">
        <f t="shared" si="5"/>
        <v>100</v>
      </c>
      <c r="C16" s="31">
        <f>C25</f>
        <v>6</v>
      </c>
      <c r="D16" s="25">
        <f>D13</f>
        <v>4</v>
      </c>
      <c r="E16" s="25">
        <f>E13</f>
        <v>1</v>
      </c>
      <c r="F16" s="23"/>
      <c r="G16" s="23"/>
    </row>
    <row r="17" spans="1:7">
      <c r="A17" s="32"/>
      <c r="B17" s="15">
        <f t="shared" si="5"/>
        <v>500</v>
      </c>
      <c r="C17" s="31">
        <f>B17*C16/B16</f>
        <v>30</v>
      </c>
      <c r="D17" s="25">
        <f>C17*D16/C16</f>
        <v>20</v>
      </c>
      <c r="E17" s="27">
        <f>D17*E16/D16</f>
        <v>5</v>
      </c>
      <c r="F17" s="23"/>
      <c r="G17" s="23"/>
    </row>
    <row r="18" spans="1:7">
      <c r="A18" s="28" t="str">
        <f>A5</f>
        <v> 3- Montagem dos espelhos e tomadas</v>
      </c>
      <c r="B18" s="21" t="str">
        <f t="shared" si="5"/>
        <v>Quantidade de pontos </v>
      </c>
      <c r="C18" s="29" t="str">
        <f>C15</f>
        <v>Total de dias</v>
      </c>
      <c r="D18" s="22" t="str">
        <f>D15</f>
        <v>Quantidade de funcionários 1 líder + 3 instaladores</v>
      </c>
      <c r="E18" s="22" t="str">
        <f>E15</f>
        <v>Equipe/ Funcionários</v>
      </c>
      <c r="F18" s="23"/>
      <c r="G18" s="23"/>
    </row>
    <row r="19" spans="1:7">
      <c r="A19" s="25">
        <f>A16</f>
        <v>1</v>
      </c>
      <c r="B19" s="15">
        <f t="shared" si="5"/>
        <v>100</v>
      </c>
      <c r="C19" s="31">
        <f>3</f>
        <v>3</v>
      </c>
      <c r="D19" s="25">
        <f>D16</f>
        <v>4</v>
      </c>
      <c r="E19" s="25">
        <f>E16</f>
        <v>1</v>
      </c>
      <c r="F19" s="23"/>
      <c r="G19" s="23"/>
    </row>
    <row r="20" spans="1:7">
      <c r="A20" s="25"/>
      <c r="B20" s="15">
        <f t="shared" si="5"/>
        <v>500</v>
      </c>
      <c r="C20" s="15">
        <f>B20*C19/B19</f>
        <v>15</v>
      </c>
      <c r="D20" s="25">
        <f>C20*D19/C19</f>
        <v>20</v>
      </c>
      <c r="E20" s="27">
        <f>D20*E19/D19</f>
        <v>5</v>
      </c>
      <c r="F20" s="23"/>
      <c r="G20" s="23"/>
    </row>
    <row r="21" spans="1:7">
      <c r="A21" s="18" t="str">
        <f>A6</f>
        <v> 4- Montagem e organização dos racks</v>
      </c>
      <c r="B21" s="21" t="str">
        <f t="shared" si="5"/>
        <v>Quantidade de pontos </v>
      </c>
      <c r="C21" s="29" t="str">
        <f>C18</f>
        <v>Total de dias</v>
      </c>
      <c r="D21" s="22" t="str">
        <f>D18</f>
        <v>Quantidade de funcionários 1 líder + 3 instaladores</v>
      </c>
      <c r="E21" s="22" t="str">
        <f>E18</f>
        <v>Equipe/ Funcionários</v>
      </c>
      <c r="F21" s="23"/>
      <c r="G21" s="23"/>
    </row>
    <row r="22" spans="1:7">
      <c r="A22" s="25">
        <f>A19</f>
        <v>1</v>
      </c>
      <c r="B22" s="15">
        <f t="shared" si="5"/>
        <v>100</v>
      </c>
      <c r="C22" s="31">
        <f>C13</f>
        <v>8</v>
      </c>
      <c r="D22" s="25">
        <f>D19</f>
        <v>4</v>
      </c>
      <c r="E22" s="25">
        <f>E19</f>
        <v>1</v>
      </c>
      <c r="F22" s="23"/>
      <c r="G22" s="23"/>
    </row>
    <row r="23" spans="1:7">
      <c r="A23" s="25"/>
      <c r="B23" s="15">
        <f t="shared" si="5"/>
        <v>500</v>
      </c>
      <c r="C23" s="15">
        <f>B23*C22/B22</f>
        <v>40</v>
      </c>
      <c r="D23" s="25">
        <f>C23*D22/C22</f>
        <v>20</v>
      </c>
      <c r="E23" s="19">
        <f>D23*E22/D22</f>
        <v>5</v>
      </c>
      <c r="F23" s="23"/>
      <c r="G23" s="23"/>
    </row>
    <row r="24" spans="1:7">
      <c r="A24" s="18" t="str">
        <f>A7</f>
        <v> 5 - Testes e certificação</v>
      </c>
      <c r="B24" s="21" t="str">
        <f t="shared" si="5"/>
        <v>Quantidade de pontos </v>
      </c>
      <c r="C24" s="21" t="str">
        <f>C21</f>
        <v>Total de dias</v>
      </c>
      <c r="D24" s="22" t="s">
        <v>27</v>
      </c>
      <c r="E24" s="21" t="str">
        <f>E21</f>
        <v>Equipe/ Funcionários</v>
      </c>
      <c r="F24" s="23"/>
      <c r="G24" s="23"/>
    </row>
    <row r="25" spans="1:7">
      <c r="A25" s="24">
        <f>A22</f>
        <v>1</v>
      </c>
      <c r="B25" s="15">
        <f t="shared" si="5"/>
        <v>100</v>
      </c>
      <c r="C25" s="15">
        <f>6</f>
        <v>6</v>
      </c>
      <c r="D25" s="25">
        <f>2</f>
        <v>2</v>
      </c>
      <c r="E25" s="15">
        <f>E22</f>
        <v>1</v>
      </c>
      <c r="F25" s="23"/>
      <c r="G25" s="23"/>
    </row>
    <row r="26" spans="1:7">
      <c r="A26" s="26"/>
      <c r="B26" s="15">
        <f t="shared" si="5"/>
        <v>500</v>
      </c>
      <c r="C26" s="15">
        <f>B26*C25/B25</f>
        <v>30</v>
      </c>
      <c r="D26" s="25">
        <f>C26*D25/C25</f>
        <v>10</v>
      </c>
      <c r="E26" s="19">
        <f>D26*E25/D25</f>
        <v>5</v>
      </c>
      <c r="F26" s="23"/>
      <c r="G26" s="23"/>
    </row>
    <row r="27" spans="1:7">
      <c r="A27" s="18" t="str">
        <f>A8</f>
        <v>6- Cabeamento estruturado (HAQ) – eletrocalhas, eletrodutos, canaletas</v>
      </c>
      <c r="B27" s="21" t="str">
        <f t="shared" si="5"/>
        <v>Quantidade de pontos </v>
      </c>
      <c r="C27" s="21" t="str">
        <f>C24</f>
        <v>Total de dias</v>
      </c>
      <c r="D27" s="22" t="str">
        <f>D21</f>
        <v>Quantidade de funcionários 1 líder + 3 instaladores</v>
      </c>
      <c r="E27" s="21" t="str">
        <f>E24</f>
        <v>Equipe/ Funcionários</v>
      </c>
      <c r="F27" s="23"/>
      <c r="G27" s="23"/>
    </row>
    <row r="28" spans="1:7">
      <c r="A28" s="24">
        <f>A25</f>
        <v>1</v>
      </c>
      <c r="B28" s="15">
        <f t="shared" si="5"/>
        <v>100</v>
      </c>
      <c r="C28" s="15">
        <v>8</v>
      </c>
      <c r="D28" s="25">
        <f>D22</f>
        <v>4</v>
      </c>
      <c r="E28" s="15">
        <f>E25</f>
        <v>1</v>
      </c>
      <c r="F28" s="23"/>
      <c r="G28" s="23"/>
    </row>
    <row r="29" spans="1:7">
      <c r="A29" s="26"/>
      <c r="B29" s="15">
        <f t="shared" si="5"/>
        <v>500</v>
      </c>
      <c r="C29" s="15">
        <f>B29*C28/B28</f>
        <v>40</v>
      </c>
      <c r="D29" s="25">
        <f>C29*D28/C28</f>
        <v>20</v>
      </c>
      <c r="E29" s="19">
        <f>D29*E28/D28</f>
        <v>5</v>
      </c>
      <c r="F29" s="23"/>
      <c r="G29" s="23"/>
    </row>
    <row r="30" spans="1:7">
      <c r="A30" s="18" t="str">
        <f>A9</f>
        <v>7- passagem de cabos infraestrutura predial</v>
      </c>
      <c r="B30" s="21" t="str">
        <f t="shared" si="5"/>
        <v>Quantidade de pontos </v>
      </c>
      <c r="C30" s="21" t="str">
        <f>C27</f>
        <v>Total de dias</v>
      </c>
      <c r="D30" s="22" t="str">
        <f>D27</f>
        <v>Quantidade de funcionários 1 líder + 3 instaladores</v>
      </c>
      <c r="E30" s="21" t="str">
        <f>E27</f>
        <v>Equipe/ Funcionários</v>
      </c>
      <c r="F30" s="23"/>
      <c r="G30" s="23"/>
    </row>
    <row r="31" spans="1:7">
      <c r="A31" s="24">
        <f>A28</f>
        <v>1</v>
      </c>
      <c r="B31" s="15">
        <f t="shared" si="5"/>
        <v>100</v>
      </c>
      <c r="C31" s="15">
        <f>C28</f>
        <v>8</v>
      </c>
      <c r="D31" s="25">
        <f>D28</f>
        <v>4</v>
      </c>
      <c r="E31" s="15">
        <f>E28</f>
        <v>1</v>
      </c>
      <c r="F31" s="23"/>
      <c r="G31" s="23"/>
    </row>
    <row r="32" spans="1:7">
      <c r="A32" s="26"/>
      <c r="B32" s="15">
        <f t="shared" si="5"/>
        <v>500</v>
      </c>
      <c r="C32" s="15">
        <f>B32*C31/B31</f>
        <v>40</v>
      </c>
      <c r="D32" s="25">
        <f>C32*D31/C31</f>
        <v>20</v>
      </c>
      <c r="E32" s="19">
        <f>D32*E31/D31</f>
        <v>5</v>
      </c>
      <c r="F32" s="23"/>
      <c r="G32" s="23"/>
    </row>
    <row r="33" spans="1:7">
      <c r="A33" s="18" t="str">
        <f>A10</f>
        <v>8- Montagem de espelhos e tomadas predial</v>
      </c>
      <c r="B33" s="21" t="str">
        <f t="shared" si="5"/>
        <v>Quantidade de pontos </v>
      </c>
      <c r="C33" s="21" t="str">
        <f>C30</f>
        <v>Total de dias</v>
      </c>
      <c r="D33" s="22" t="str">
        <f>D30</f>
        <v>Quantidade de funcionários 1 líder + 3 instaladores</v>
      </c>
      <c r="E33" s="21" t="str">
        <f>E30</f>
        <v>Equipe/ Funcionários</v>
      </c>
      <c r="F33" s="23"/>
      <c r="G33" s="23"/>
    </row>
    <row r="34" spans="1:7">
      <c r="A34" s="24">
        <f>A31</f>
        <v>1</v>
      </c>
      <c r="B34" s="15">
        <f t="shared" si="5"/>
        <v>100</v>
      </c>
      <c r="C34" s="15">
        <f>C22</f>
        <v>8</v>
      </c>
      <c r="D34" s="25">
        <f>D31</f>
        <v>4</v>
      </c>
      <c r="E34" s="15">
        <f>E31</f>
        <v>1</v>
      </c>
      <c r="F34" s="23"/>
      <c r="G34" s="23"/>
    </row>
    <row r="35" spans="1:7">
      <c r="A35" s="26"/>
      <c r="B35" s="15">
        <f t="shared" si="5"/>
        <v>500</v>
      </c>
      <c r="C35" s="15">
        <f>B35*C34/B34</f>
        <v>40</v>
      </c>
      <c r="D35" s="25">
        <f>C35*D34/C34</f>
        <v>20</v>
      </c>
      <c r="E35" s="19">
        <f>D35*E34/D34</f>
        <v>5</v>
      </c>
      <c r="F35" s="23"/>
      <c r="G35" s="23"/>
    </row>
    <row r="36" spans="1:7">
      <c r="A36" s="18" t="str">
        <f>A11</f>
        <v>9- Testes e certificações predial</v>
      </c>
      <c r="B36" s="21" t="str">
        <f t="shared" si="5"/>
        <v>Quantidade de pontos </v>
      </c>
      <c r="C36" s="21" t="str">
        <f>C33</f>
        <v>Total de dias</v>
      </c>
      <c r="D36" s="22" t="str">
        <f>D24</f>
        <v>Quantidade de funcionários e técnicos</v>
      </c>
      <c r="E36" s="21" t="str">
        <f>E33</f>
        <v>Equipe/ Funcionários</v>
      </c>
      <c r="F36" s="23"/>
      <c r="G36" s="23"/>
    </row>
    <row r="37" spans="1:7">
      <c r="A37" s="24">
        <v>1</v>
      </c>
      <c r="B37" s="15">
        <f t="shared" si="5"/>
        <v>100</v>
      </c>
      <c r="C37" s="15">
        <v>6</v>
      </c>
      <c r="D37" s="25">
        <v>2</v>
      </c>
      <c r="E37" s="15">
        <v>1</v>
      </c>
      <c r="F37" s="23"/>
      <c r="G37" s="23"/>
    </row>
    <row r="38" spans="1:7">
      <c r="A38" s="26"/>
      <c r="B38" s="15">
        <f t="shared" si="5"/>
        <v>500</v>
      </c>
      <c r="C38" s="15">
        <f>B38*C37/B37</f>
        <v>30</v>
      </c>
      <c r="D38" s="25">
        <f>C38*D37/C37</f>
        <v>10</v>
      </c>
      <c r="E38" s="19">
        <f>D38*E37/D37</f>
        <v>5</v>
      </c>
      <c r="F38" s="23"/>
      <c r="G38" s="23"/>
    </row>
    <row r="39" ht="34" customHeight="1" spans="1:8">
      <c r="A39" s="2" t="s">
        <v>28</v>
      </c>
      <c r="B39" s="33" t="str">
        <f t="shared" ref="B39:G39" si="6">B2</f>
        <v>Metragem quadrada</v>
      </c>
      <c r="C39" s="33" t="str">
        <f t="shared" si="6"/>
        <v>Data de início</v>
      </c>
      <c r="D39" s="33" t="str">
        <f t="shared" si="6"/>
        <v>Data de término com tolerância</v>
      </c>
      <c r="E39" s="33" t="str">
        <f t="shared" si="6"/>
        <v>Quantidade de dias</v>
      </c>
      <c r="F39" s="33" t="str">
        <f t="shared" si="6"/>
        <v>Tolerância em  dias</v>
      </c>
      <c r="G39" s="33" t="str">
        <f t="shared" si="6"/>
        <v>Quantidade de dias para término</v>
      </c>
      <c r="H39" s="34"/>
    </row>
    <row r="40" spans="1:7">
      <c r="A40" s="8" t="s">
        <v>29</v>
      </c>
      <c r="B40" s="15">
        <f>B11</f>
        <v>200</v>
      </c>
      <c r="C40" s="14">
        <f>D11</f>
        <v>46361</v>
      </c>
      <c r="D40" s="14">
        <f t="shared" ref="D40:D49" si="7">C40+E40+F40</f>
        <v>46373.5</v>
      </c>
      <c r="E40" s="19">
        <f>C52</f>
        <v>2.5</v>
      </c>
      <c r="F40" s="17">
        <f>F11</f>
        <v>10</v>
      </c>
      <c r="G40" s="19">
        <f>E40+F40</f>
        <v>12.5</v>
      </c>
    </row>
    <row r="41" spans="1:7">
      <c r="A41" s="35" t="s">
        <v>30</v>
      </c>
      <c r="B41" s="15">
        <f>B40</f>
        <v>200</v>
      </c>
      <c r="C41" s="14">
        <f t="shared" ref="C41:C49" si="8">D40</f>
        <v>46373.5</v>
      </c>
      <c r="D41" s="14">
        <f t="shared" si="7"/>
        <v>46386</v>
      </c>
      <c r="E41" s="19">
        <f>C55</f>
        <v>2.5</v>
      </c>
      <c r="F41" s="17">
        <f t="shared" ref="F41:F49" si="9">F40</f>
        <v>10</v>
      </c>
      <c r="G41" s="19">
        <f t="shared" ref="G41:G49" si="10">E41+F41</f>
        <v>12.5</v>
      </c>
    </row>
    <row r="42" spans="1:7">
      <c r="A42" s="35" t="s">
        <v>31</v>
      </c>
      <c r="B42" s="15">
        <f t="shared" ref="B42:B49" si="11">B41</f>
        <v>200</v>
      </c>
      <c r="C42" s="14">
        <f t="shared" si="8"/>
        <v>46386</v>
      </c>
      <c r="D42" s="14" t="e">
        <f t="shared" si="7"/>
        <v>#DIV/0!</v>
      </c>
      <c r="E42" s="36" t="e">
        <f>C61</f>
        <v>#DIV/0!</v>
      </c>
      <c r="F42" s="17">
        <f t="shared" si="9"/>
        <v>10</v>
      </c>
      <c r="G42" s="19" t="e">
        <f t="shared" si="10"/>
        <v>#DIV/0!</v>
      </c>
    </row>
    <row r="43" spans="1:7">
      <c r="A43" s="18" t="s">
        <v>32</v>
      </c>
      <c r="B43" s="15">
        <f t="shared" si="11"/>
        <v>200</v>
      </c>
      <c r="C43" s="14" t="e">
        <f t="shared" si="8"/>
        <v>#DIV/0!</v>
      </c>
      <c r="D43" s="14" t="e">
        <f t="shared" si="7"/>
        <v>#DIV/0!</v>
      </c>
      <c r="E43" s="36" t="e">
        <f>C61</f>
        <v>#DIV/0!</v>
      </c>
      <c r="F43" s="17">
        <f t="shared" si="9"/>
        <v>10</v>
      </c>
      <c r="G43" s="19" t="e">
        <f t="shared" si="10"/>
        <v>#DIV/0!</v>
      </c>
    </row>
    <row r="44" spans="1:7">
      <c r="A44" s="18" t="s">
        <v>33</v>
      </c>
      <c r="B44" s="15">
        <f t="shared" si="11"/>
        <v>200</v>
      </c>
      <c r="C44" s="14" t="e">
        <f t="shared" si="8"/>
        <v>#DIV/0!</v>
      </c>
      <c r="D44" s="14" t="e">
        <f t="shared" si="7"/>
        <v>#DIV/0!</v>
      </c>
      <c r="E44" s="19">
        <f>C64</f>
        <v>5</v>
      </c>
      <c r="F44" s="17">
        <f t="shared" si="9"/>
        <v>10</v>
      </c>
      <c r="G44" s="19">
        <f t="shared" si="10"/>
        <v>15</v>
      </c>
    </row>
    <row r="45" spans="1:7">
      <c r="A45" s="18" t="s">
        <v>34</v>
      </c>
      <c r="B45" s="15">
        <f t="shared" si="11"/>
        <v>200</v>
      </c>
      <c r="C45" s="14" t="e">
        <f t="shared" si="8"/>
        <v>#DIV/0!</v>
      </c>
      <c r="D45" s="14" t="e">
        <f t="shared" si="7"/>
        <v>#DIV/0!</v>
      </c>
      <c r="E45" s="36">
        <f>C67</f>
        <v>0.625</v>
      </c>
      <c r="F45" s="17">
        <f t="shared" si="9"/>
        <v>10</v>
      </c>
      <c r="G45" s="19">
        <f t="shared" si="10"/>
        <v>10.625</v>
      </c>
    </row>
    <row r="46" spans="1:7">
      <c r="A46" s="18" t="s">
        <v>35</v>
      </c>
      <c r="B46" s="15">
        <f t="shared" si="11"/>
        <v>200</v>
      </c>
      <c r="C46" s="14" t="e">
        <f t="shared" si="8"/>
        <v>#DIV/0!</v>
      </c>
      <c r="D46" s="14" t="e">
        <f t="shared" si="7"/>
        <v>#DIV/0!</v>
      </c>
      <c r="E46" s="36">
        <f>C70</f>
        <v>0.625</v>
      </c>
      <c r="F46" s="17">
        <f t="shared" si="9"/>
        <v>10</v>
      </c>
      <c r="G46" s="19">
        <f t="shared" si="10"/>
        <v>10.625</v>
      </c>
    </row>
    <row r="47" spans="1:7">
      <c r="A47" s="18" t="s">
        <v>36</v>
      </c>
      <c r="B47" s="15">
        <f t="shared" si="11"/>
        <v>200</v>
      </c>
      <c r="C47" s="14" t="e">
        <f t="shared" si="8"/>
        <v>#DIV/0!</v>
      </c>
      <c r="D47" s="14" t="e">
        <f t="shared" si="7"/>
        <v>#DIV/0!</v>
      </c>
      <c r="E47" s="36">
        <f>C73</f>
        <v>0.625</v>
      </c>
      <c r="F47" s="17">
        <f t="shared" si="9"/>
        <v>10</v>
      </c>
      <c r="G47" s="19">
        <f t="shared" si="10"/>
        <v>10.625</v>
      </c>
    </row>
    <row r="48" spans="1:7">
      <c r="A48" s="18" t="s">
        <v>37</v>
      </c>
      <c r="B48" s="15">
        <f t="shared" si="11"/>
        <v>200</v>
      </c>
      <c r="C48" s="14" t="e">
        <f t="shared" si="8"/>
        <v>#DIV/0!</v>
      </c>
      <c r="D48" s="14" t="e">
        <f t="shared" si="7"/>
        <v>#DIV/0!</v>
      </c>
      <c r="E48" s="36">
        <f>C73</f>
        <v>0.625</v>
      </c>
      <c r="F48" s="17">
        <f t="shared" si="9"/>
        <v>10</v>
      </c>
      <c r="G48" s="19">
        <f t="shared" si="10"/>
        <v>10.625</v>
      </c>
    </row>
    <row r="49" spans="1:7">
      <c r="A49" s="18" t="s">
        <v>38</v>
      </c>
      <c r="B49" s="15">
        <f t="shared" si="11"/>
        <v>200</v>
      </c>
      <c r="C49" s="14" t="e">
        <f t="shared" si="8"/>
        <v>#DIV/0!</v>
      </c>
      <c r="D49" s="14" t="e">
        <f t="shared" si="7"/>
        <v>#DIV/0!</v>
      </c>
      <c r="E49" s="36">
        <f>C76</f>
        <v>0.625</v>
      </c>
      <c r="F49" s="17">
        <f t="shared" si="9"/>
        <v>10</v>
      </c>
      <c r="G49" s="19">
        <f t="shared" si="10"/>
        <v>10.625</v>
      </c>
    </row>
    <row r="50" spans="1:7">
      <c r="A50" s="18" t="str">
        <f>A41</f>
        <v>1- planejamento</v>
      </c>
      <c r="B50" s="22" t="str">
        <f>B39</f>
        <v>Metragem quadrada</v>
      </c>
      <c r="C50" s="22" t="str">
        <f>C33</f>
        <v>Total de dias</v>
      </c>
      <c r="D50" s="22" t="s">
        <v>39</v>
      </c>
      <c r="E50" s="22" t="str">
        <f>E21</f>
        <v>Equipe/ Funcionários</v>
      </c>
      <c r="F50" s="37"/>
      <c r="G50" s="23"/>
    </row>
    <row r="51" spans="1:7">
      <c r="A51" s="24">
        <f>A34</f>
        <v>1</v>
      </c>
      <c r="B51" s="25">
        <f>80</f>
        <v>80</v>
      </c>
      <c r="C51" s="25">
        <v>1</v>
      </c>
      <c r="D51" s="25">
        <v>2</v>
      </c>
      <c r="E51" s="25">
        <f>E22</f>
        <v>1</v>
      </c>
      <c r="F51" s="37"/>
      <c r="G51" s="23"/>
    </row>
    <row r="52" spans="1:7">
      <c r="A52" s="26"/>
      <c r="B52" s="25">
        <f>B49</f>
        <v>200</v>
      </c>
      <c r="C52" s="27">
        <f>B52*C51/B51</f>
        <v>2.5</v>
      </c>
      <c r="D52" s="27">
        <f>C52*D51/C51</f>
        <v>5</v>
      </c>
      <c r="E52" s="27">
        <f>D52/4</f>
        <v>1.25</v>
      </c>
      <c r="F52" s="37"/>
      <c r="G52" s="23"/>
    </row>
    <row r="53" spans="1:7">
      <c r="A53" s="18" t="str">
        <f>A42</f>
        <v>2- Preparação do local</v>
      </c>
      <c r="B53" s="22" t="str">
        <f t="shared" ref="B53:B60" si="12">B50</f>
        <v>Metragem quadrada</v>
      </c>
      <c r="C53" s="22" t="s">
        <v>23</v>
      </c>
      <c r="D53" s="22" t="s">
        <v>40</v>
      </c>
      <c r="E53" s="22" t="str">
        <f t="shared" ref="E53:E57" si="13">E50</f>
        <v>Equipe/ Funcionários</v>
      </c>
      <c r="F53" s="37"/>
      <c r="G53" s="23"/>
    </row>
    <row r="54" spans="1:7">
      <c r="A54" s="24">
        <f>A51</f>
        <v>1</v>
      </c>
      <c r="B54" s="25">
        <f t="shared" si="12"/>
        <v>80</v>
      </c>
      <c r="C54" s="25">
        <v>1</v>
      </c>
      <c r="D54" s="25">
        <v>3</v>
      </c>
      <c r="E54" s="25">
        <f t="shared" si="13"/>
        <v>1</v>
      </c>
      <c r="F54" s="37"/>
      <c r="G54" s="23"/>
    </row>
    <row r="55" spans="1:7">
      <c r="A55" s="26"/>
      <c r="B55" s="25">
        <f t="shared" si="12"/>
        <v>200</v>
      </c>
      <c r="C55" s="27">
        <f>B55*C54/B54</f>
        <v>2.5</v>
      </c>
      <c r="D55" s="27">
        <f>C55*D54/C54</f>
        <v>7.5</v>
      </c>
      <c r="E55" s="27">
        <f>D55*E54/D54</f>
        <v>2.5</v>
      </c>
      <c r="F55" s="37"/>
      <c r="G55" s="23"/>
    </row>
    <row r="56" spans="1:7">
      <c r="A56" s="18" t="str">
        <f>A43</f>
        <v>3- Verificação de suportes e fixação</v>
      </c>
      <c r="B56" s="22" t="str">
        <f t="shared" si="12"/>
        <v>Metragem quadrada</v>
      </c>
      <c r="C56" s="22" t="str">
        <f>C53</f>
        <v>Total de dias</v>
      </c>
      <c r="D56" s="22" t="s">
        <v>41</v>
      </c>
      <c r="E56" s="22" t="str">
        <f t="shared" si="13"/>
        <v>Equipe/ Funcionários</v>
      </c>
      <c r="F56" s="37"/>
      <c r="G56" s="23"/>
    </row>
    <row r="57" spans="1:7">
      <c r="A57" s="24">
        <f>A51</f>
        <v>1</v>
      </c>
      <c r="B57" s="25">
        <f t="shared" si="12"/>
        <v>80</v>
      </c>
      <c r="C57" s="25">
        <v>0.25</v>
      </c>
      <c r="D57" s="25">
        <f>2</f>
        <v>2</v>
      </c>
      <c r="E57" s="25">
        <f t="shared" si="13"/>
        <v>1</v>
      </c>
      <c r="F57" s="37"/>
      <c r="G57" s="23"/>
    </row>
    <row r="58" spans="1:7">
      <c r="A58" s="26"/>
      <c r="B58" s="25">
        <f t="shared" si="12"/>
        <v>200</v>
      </c>
      <c r="C58" s="38">
        <f>B58*C57/B57</f>
        <v>0.625</v>
      </c>
      <c r="D58" s="27">
        <f>C58*D57/C57</f>
        <v>5</v>
      </c>
      <c r="E58" s="27">
        <f>D58*E57/D57</f>
        <v>2.5</v>
      </c>
      <c r="F58" s="37"/>
      <c r="G58" s="23"/>
    </row>
    <row r="59" spans="1:7">
      <c r="A59" s="18" t="str">
        <f>A44</f>
        <v>4- Instalação de quadro de medição</v>
      </c>
      <c r="B59" s="22" t="s">
        <v>42</v>
      </c>
      <c r="C59" s="22" t="str">
        <f>C56</f>
        <v>Total de dias</v>
      </c>
      <c r="D59" s="22" t="s">
        <v>43</v>
      </c>
      <c r="E59" s="22" t="str">
        <f t="shared" ref="E59:E63" si="14">E56</f>
        <v>Equipe/ Funcionários</v>
      </c>
      <c r="F59" s="37"/>
      <c r="G59" s="23"/>
    </row>
    <row r="60" spans="1:7">
      <c r="A60" s="24">
        <f>A57</f>
        <v>1</v>
      </c>
      <c r="B60" s="39">
        <f>0</f>
        <v>0</v>
      </c>
      <c r="C60" s="25">
        <v>0.25</v>
      </c>
      <c r="D60" s="25">
        <f>D51</f>
        <v>2</v>
      </c>
      <c r="E60" s="25">
        <f t="shared" si="14"/>
        <v>1</v>
      </c>
      <c r="F60" s="37"/>
      <c r="G60" s="23"/>
    </row>
    <row r="61" spans="1:7">
      <c r="A61" s="26"/>
      <c r="B61" s="39">
        <v>0</v>
      </c>
      <c r="C61" s="38" t="e">
        <f>B61*C60/B60</f>
        <v>#DIV/0!</v>
      </c>
      <c r="D61" s="27" t="e">
        <f>C61*D60/C60</f>
        <v>#DIV/0!</v>
      </c>
      <c r="E61" s="27" t="e">
        <f>D61*E60/D60</f>
        <v>#DIV/0!</v>
      </c>
      <c r="F61" s="23"/>
      <c r="G61" s="23"/>
    </row>
    <row r="62" spans="1:7">
      <c r="A62" s="40" t="str">
        <f>A45</f>
        <v>5- Distribuição de cabos/conexão dos cabos</v>
      </c>
      <c r="B62" s="22" t="str">
        <f>B56</f>
        <v>Metragem quadrada</v>
      </c>
      <c r="C62" s="22" t="str">
        <f>C59</f>
        <v>Total de dias</v>
      </c>
      <c r="D62" s="22" t="str">
        <f>D59</f>
        <v>Quantidade de funcionários 1 axiliar</v>
      </c>
      <c r="E62" s="22" t="str">
        <f t="shared" si="14"/>
        <v>Equipe/ Funcionários</v>
      </c>
      <c r="F62" s="23"/>
      <c r="G62" s="23"/>
    </row>
    <row r="63" spans="1:7">
      <c r="A63" s="24">
        <f>A60</f>
        <v>1</v>
      </c>
      <c r="B63" s="25">
        <f>B57</f>
        <v>80</v>
      </c>
      <c r="C63" s="25">
        <v>2</v>
      </c>
      <c r="D63" s="25">
        <f>D60</f>
        <v>2</v>
      </c>
      <c r="E63" s="25">
        <f t="shared" si="14"/>
        <v>1</v>
      </c>
      <c r="F63" s="23"/>
      <c r="G63" s="23"/>
    </row>
    <row r="64" spans="1:7">
      <c r="A64" s="26"/>
      <c r="B64" s="25">
        <f>B58</f>
        <v>200</v>
      </c>
      <c r="C64" s="27">
        <f>B64*C63/B63</f>
        <v>5</v>
      </c>
      <c r="D64" s="27">
        <f>C64*D63/C63</f>
        <v>5</v>
      </c>
      <c r="E64" s="27">
        <f>D64*E63/D63</f>
        <v>2.5</v>
      </c>
      <c r="F64" s="23"/>
      <c r="G64" s="23"/>
    </row>
    <row r="65" spans="1:7">
      <c r="A65" s="40" t="str">
        <f>A46</f>
        <v>6- Atarramento</v>
      </c>
      <c r="B65" s="22" t="str">
        <f>B62</f>
        <v>Metragem quadrada</v>
      </c>
      <c r="C65" s="22" t="str">
        <f>C59</f>
        <v>Total de dias</v>
      </c>
      <c r="D65" s="22" t="str">
        <f>D53</f>
        <v>Quantidade de funcionários  2 técnicos + 1 axiliar</v>
      </c>
      <c r="E65" s="22" t="str">
        <f t="shared" ref="E65:E69" si="15">E62</f>
        <v>Equipe/ Funcionários</v>
      </c>
      <c r="F65" s="23"/>
      <c r="G65" s="23"/>
    </row>
    <row r="66" spans="1:7">
      <c r="A66" s="24">
        <f>A63</f>
        <v>1</v>
      </c>
      <c r="B66" s="25">
        <f>B63</f>
        <v>80</v>
      </c>
      <c r="C66" s="25">
        <f>0.25</f>
        <v>0.25</v>
      </c>
      <c r="D66" s="25">
        <f>D54</f>
        <v>3</v>
      </c>
      <c r="E66" s="25">
        <f t="shared" si="15"/>
        <v>1</v>
      </c>
      <c r="F66" s="23"/>
      <c r="G66" s="23"/>
    </row>
    <row r="67" spans="1:7">
      <c r="A67" s="26"/>
      <c r="B67" s="25">
        <f t="shared" ref="B67:B76" si="16">B64</f>
        <v>200</v>
      </c>
      <c r="C67" s="27">
        <f>B67*C66/B66</f>
        <v>0.625</v>
      </c>
      <c r="D67" s="25">
        <f>C67*D66/C66</f>
        <v>7.5</v>
      </c>
      <c r="E67" s="27">
        <f>D67*E66/D66</f>
        <v>2.5</v>
      </c>
      <c r="F67" s="23"/>
      <c r="G67" s="23"/>
    </row>
    <row r="68" spans="1:7">
      <c r="A68" s="40" t="str">
        <f>A47</f>
        <v> 7- Testes</v>
      </c>
      <c r="B68" s="22" t="str">
        <f t="shared" si="16"/>
        <v>Metragem quadrada</v>
      </c>
      <c r="C68" s="22" t="str">
        <f>C65</f>
        <v>Total de dias</v>
      </c>
      <c r="D68" s="22" t="str">
        <f>D65</f>
        <v>Quantidade de funcionários  2 técnicos + 1 axiliar</v>
      </c>
      <c r="E68" s="22" t="str">
        <f t="shared" si="15"/>
        <v>Equipe/ Funcionários</v>
      </c>
      <c r="F68" s="23"/>
      <c r="G68" s="23"/>
    </row>
    <row r="69" spans="1:7">
      <c r="A69" s="24">
        <f>A66</f>
        <v>1</v>
      </c>
      <c r="B69" s="25">
        <f t="shared" si="16"/>
        <v>80</v>
      </c>
      <c r="C69" s="25">
        <f>0.25</f>
        <v>0.25</v>
      </c>
      <c r="D69" s="25">
        <f>D66</f>
        <v>3</v>
      </c>
      <c r="E69" s="25">
        <f t="shared" si="15"/>
        <v>1</v>
      </c>
      <c r="F69" s="23"/>
      <c r="G69" s="23"/>
    </row>
    <row r="70" spans="1:7">
      <c r="A70" s="26"/>
      <c r="B70" s="25">
        <f t="shared" si="16"/>
        <v>200</v>
      </c>
      <c r="C70" s="38">
        <f>B70*C69/B69</f>
        <v>0.625</v>
      </c>
      <c r="D70" s="25">
        <f>C70*D69/C69</f>
        <v>7.5</v>
      </c>
      <c r="E70" s="27">
        <f>D70*E69/D69</f>
        <v>2.5</v>
      </c>
      <c r="F70" s="23"/>
      <c r="G70" s="23"/>
    </row>
    <row r="71" spans="1:7">
      <c r="A71" s="41" t="str">
        <f>A48</f>
        <v> 8 - Energização e finalização</v>
      </c>
      <c r="B71" s="22" t="str">
        <f t="shared" si="16"/>
        <v>Metragem quadrada</v>
      </c>
      <c r="C71" s="22" t="str">
        <f>C68</f>
        <v>Total de dias</v>
      </c>
      <c r="D71" s="22" t="str">
        <f>D68</f>
        <v>Quantidade de funcionários  2 técnicos + 1 axiliar</v>
      </c>
      <c r="E71" s="22" t="str">
        <f>E68</f>
        <v>Equipe/ Funcionários</v>
      </c>
      <c r="F71" s="23"/>
      <c r="G71" s="23"/>
    </row>
    <row r="72" spans="1:7">
      <c r="A72" s="42">
        <f>A69</f>
        <v>1</v>
      </c>
      <c r="B72" s="25">
        <f>B69</f>
        <v>80</v>
      </c>
      <c r="C72" s="25">
        <v>0.25</v>
      </c>
      <c r="D72" s="25">
        <v>3</v>
      </c>
      <c r="E72" s="25">
        <f>E69</f>
        <v>1</v>
      </c>
      <c r="F72" s="23"/>
      <c r="G72" s="23"/>
    </row>
    <row r="73" spans="1:7">
      <c r="A73" s="26"/>
      <c r="B73" s="25">
        <f t="shared" si="16"/>
        <v>200</v>
      </c>
      <c r="C73" s="38">
        <f>B73*C72/B72</f>
        <v>0.625</v>
      </c>
      <c r="D73" s="27">
        <f>C73*D72/C72</f>
        <v>7.5</v>
      </c>
      <c r="E73" s="27">
        <f>D73*E72/D72</f>
        <v>2.5</v>
      </c>
      <c r="F73" s="23"/>
      <c r="G73" s="23"/>
    </row>
    <row r="74" spans="1:7">
      <c r="A74" s="43" t="str">
        <f>A49</f>
        <v> 9- Instalação de QGBT e disjuntores</v>
      </c>
      <c r="B74" s="44" t="s">
        <v>44</v>
      </c>
      <c r="C74" s="44" t="str">
        <f>C71</f>
        <v>Total de dias</v>
      </c>
      <c r="D74" s="44" t="str">
        <f>D50</f>
        <v>Quantidade de funcionários 1 supervisor/eletricista</v>
      </c>
      <c r="E74" s="44" t="str">
        <f>E71</f>
        <v>Equipe/ Funcionários</v>
      </c>
      <c r="F74" s="23"/>
      <c r="G74" s="23"/>
    </row>
    <row r="75" spans="1:7">
      <c r="A75" s="45">
        <v>1</v>
      </c>
      <c r="B75" s="39">
        <f t="shared" si="16"/>
        <v>80</v>
      </c>
      <c r="C75" s="25">
        <f>0.25</f>
        <v>0.25</v>
      </c>
      <c r="D75" s="25">
        <v>2</v>
      </c>
      <c r="E75" s="25">
        <v>1</v>
      </c>
      <c r="F75" s="23"/>
      <c r="G75" s="23"/>
    </row>
    <row r="76" spans="1:7">
      <c r="A76" s="45"/>
      <c r="B76" s="39">
        <f>B73</f>
        <v>200</v>
      </c>
      <c r="C76" s="38">
        <f>B76*C75/B75</f>
        <v>0.625</v>
      </c>
      <c r="D76" s="27">
        <f>C76*D75/C75</f>
        <v>5</v>
      </c>
      <c r="E76" s="27">
        <f>D76*E75/D75</f>
        <v>2.5</v>
      </c>
      <c r="F76" s="23"/>
      <c r="G76" s="23"/>
    </row>
    <row r="77" ht="37" customHeight="1" spans="1:7">
      <c r="A77" s="46" t="s">
        <v>45</v>
      </c>
      <c r="B77" s="33" t="s">
        <v>7</v>
      </c>
      <c r="C77" s="33" t="s">
        <v>8</v>
      </c>
      <c r="D77" s="33" t="str">
        <f>D2</f>
        <v>Data de término com tolerância</v>
      </c>
      <c r="E77" s="33" t="str">
        <f>E39</f>
        <v>Quantidade de dias</v>
      </c>
      <c r="F77" s="33" t="str">
        <f>F39</f>
        <v>Tolerância em  dias</v>
      </c>
      <c r="G77" s="33" t="s">
        <v>12</v>
      </c>
    </row>
    <row r="78" spans="1:7">
      <c r="A78" s="11" t="s">
        <v>13</v>
      </c>
      <c r="B78" s="47">
        <f>B52</f>
        <v>200</v>
      </c>
      <c r="C78" s="14" t="e">
        <f>D49</f>
        <v>#DIV/0!</v>
      </c>
      <c r="D78" s="14" t="e">
        <f t="shared" ref="D78:D85" si="17">C78+E78+F78</f>
        <v>#DIV/0!</v>
      </c>
      <c r="E78" s="15">
        <f>C88</f>
        <v>40</v>
      </c>
      <c r="F78" s="17">
        <f>F49</f>
        <v>10</v>
      </c>
      <c r="G78" s="25">
        <f>E78+F78</f>
        <v>50</v>
      </c>
    </row>
    <row r="79" spans="1:7">
      <c r="A79" s="11" t="s">
        <v>14</v>
      </c>
      <c r="B79" s="15">
        <f t="shared" ref="B79:B85" si="18">B78</f>
        <v>200</v>
      </c>
      <c r="C79" s="14" t="e">
        <f t="shared" ref="C79:C85" si="19">D78</f>
        <v>#DIV/0!</v>
      </c>
      <c r="D79" s="14" t="e">
        <f t="shared" si="17"/>
        <v>#DIV/0!</v>
      </c>
      <c r="E79" s="15">
        <f>C91</f>
        <v>30</v>
      </c>
      <c r="F79" s="17">
        <f t="shared" ref="F79:F85" si="20">F78</f>
        <v>10</v>
      </c>
      <c r="G79" s="25">
        <f t="shared" ref="G79:G85" si="21">E79+F79</f>
        <v>40</v>
      </c>
    </row>
    <row r="80" spans="1:7">
      <c r="A80" s="18" t="s">
        <v>15</v>
      </c>
      <c r="B80" s="15">
        <f t="shared" si="18"/>
        <v>200</v>
      </c>
      <c r="C80" s="14" t="e">
        <f t="shared" si="19"/>
        <v>#DIV/0!</v>
      </c>
      <c r="D80" s="14" t="e">
        <f t="shared" si="17"/>
        <v>#DIV/0!</v>
      </c>
      <c r="E80" s="15">
        <f>C94</f>
        <v>15</v>
      </c>
      <c r="F80" s="17">
        <f t="shared" si="20"/>
        <v>10</v>
      </c>
      <c r="G80" s="25">
        <f t="shared" si="21"/>
        <v>25</v>
      </c>
    </row>
    <row r="81" spans="1:7">
      <c r="A81" s="11" t="s">
        <v>16</v>
      </c>
      <c r="B81" s="15">
        <f t="shared" si="18"/>
        <v>200</v>
      </c>
      <c r="C81" s="14" t="e">
        <f t="shared" si="19"/>
        <v>#DIV/0!</v>
      </c>
      <c r="D81" s="14" t="e">
        <f t="shared" si="17"/>
        <v>#DIV/0!</v>
      </c>
      <c r="E81" s="15">
        <f>C97</f>
        <v>40</v>
      </c>
      <c r="F81" s="17">
        <f t="shared" si="20"/>
        <v>10</v>
      </c>
      <c r="G81" s="25">
        <f t="shared" si="21"/>
        <v>50</v>
      </c>
    </row>
    <row r="82" spans="1:7">
      <c r="A82" s="11" t="s">
        <v>17</v>
      </c>
      <c r="B82" s="15">
        <f t="shared" si="18"/>
        <v>200</v>
      </c>
      <c r="C82" s="14" t="e">
        <f t="shared" si="19"/>
        <v>#DIV/0!</v>
      </c>
      <c r="D82" s="14" t="e">
        <f t="shared" si="17"/>
        <v>#DIV/0!</v>
      </c>
      <c r="E82" s="15">
        <f>C100</f>
        <v>30</v>
      </c>
      <c r="F82" s="17">
        <f t="shared" si="20"/>
        <v>10</v>
      </c>
      <c r="G82" s="25">
        <f t="shared" si="21"/>
        <v>40</v>
      </c>
    </row>
    <row r="83" spans="1:7">
      <c r="A83" s="11" t="s">
        <v>18</v>
      </c>
      <c r="B83" s="15">
        <f t="shared" si="18"/>
        <v>200</v>
      </c>
      <c r="C83" s="14" t="e">
        <f t="shared" si="19"/>
        <v>#DIV/0!</v>
      </c>
      <c r="D83" s="14" t="e">
        <f t="shared" si="17"/>
        <v>#DIV/0!</v>
      </c>
      <c r="E83" s="15">
        <f>C103</f>
        <v>40</v>
      </c>
      <c r="F83" s="17">
        <f t="shared" si="20"/>
        <v>10</v>
      </c>
      <c r="G83" s="25">
        <f t="shared" si="21"/>
        <v>50</v>
      </c>
    </row>
    <row r="84" spans="1:7">
      <c r="A84" s="11" t="s">
        <v>19</v>
      </c>
      <c r="B84" s="15">
        <f t="shared" si="18"/>
        <v>200</v>
      </c>
      <c r="C84" s="14" t="e">
        <f t="shared" si="19"/>
        <v>#DIV/0!</v>
      </c>
      <c r="D84" s="14" t="e">
        <f t="shared" si="17"/>
        <v>#DIV/0!</v>
      </c>
      <c r="E84" s="47">
        <f>C106</f>
        <v>40</v>
      </c>
      <c r="F84" s="17">
        <f t="shared" si="20"/>
        <v>10</v>
      </c>
      <c r="G84" s="25">
        <f t="shared" si="21"/>
        <v>50</v>
      </c>
    </row>
    <row r="85" spans="1:7">
      <c r="A85" s="11" t="s">
        <v>20</v>
      </c>
      <c r="B85" s="15">
        <f t="shared" si="18"/>
        <v>200</v>
      </c>
      <c r="C85" s="14" t="e">
        <f t="shared" si="19"/>
        <v>#DIV/0!</v>
      </c>
      <c r="D85" s="14" t="e">
        <f t="shared" si="17"/>
        <v>#DIV/0!</v>
      </c>
      <c r="E85" s="15">
        <f>C109</f>
        <v>40</v>
      </c>
      <c r="F85" s="48">
        <f t="shared" si="20"/>
        <v>10</v>
      </c>
      <c r="G85" s="25">
        <f t="shared" si="21"/>
        <v>50</v>
      </c>
    </row>
    <row r="86" spans="1:7">
      <c r="A86" s="18" t="str">
        <f>A78</f>
        <v>1. - Planejamento e lançamento de eletrocalhas / infraestrutura</v>
      </c>
      <c r="B86" s="21" t="s">
        <v>46</v>
      </c>
      <c r="C86" s="21" t="s">
        <v>23</v>
      </c>
      <c r="D86" s="21" t="s">
        <v>24</v>
      </c>
      <c r="E86" s="21" t="str">
        <f>E71</f>
        <v>Equipe/ Funcionários</v>
      </c>
      <c r="F86" s="23"/>
      <c r="G86" s="23"/>
    </row>
    <row r="87" spans="1:7">
      <c r="A87" s="24">
        <v>1</v>
      </c>
      <c r="B87" s="15">
        <v>100</v>
      </c>
      <c r="C87" s="15">
        <v>8</v>
      </c>
      <c r="D87" s="15">
        <v>4</v>
      </c>
      <c r="E87" s="15">
        <v>1</v>
      </c>
      <c r="F87" s="23"/>
      <c r="G87" s="23"/>
    </row>
    <row r="88" spans="1:7">
      <c r="A88" s="32"/>
      <c r="B88" s="16">
        <v>500</v>
      </c>
      <c r="C88" s="31">
        <f>B88*C87/B87</f>
        <v>40</v>
      </c>
      <c r="D88" s="15">
        <f>C88*D87/C87</f>
        <v>20</v>
      </c>
      <c r="E88" s="15">
        <f>D88*E87/D87</f>
        <v>5</v>
      </c>
      <c r="F88" s="23"/>
      <c r="G88" s="23"/>
    </row>
    <row r="89" spans="1:7">
      <c r="A89" s="49" t="str">
        <f>A79</f>
        <v> 2- Passagem dos cabos</v>
      </c>
      <c r="B89" s="21" t="str">
        <f t="shared" ref="B89:B109" si="22">B86</f>
        <v>Quantidade de pontos</v>
      </c>
      <c r="C89" s="21" t="s">
        <v>23</v>
      </c>
      <c r="D89" s="49" t="s">
        <v>26</v>
      </c>
      <c r="E89" s="21" t="str">
        <f>E86</f>
        <v>Equipe/ Funcionários</v>
      </c>
      <c r="F89" s="23"/>
      <c r="G89" s="23"/>
    </row>
    <row r="90" spans="1:7">
      <c r="A90" s="30">
        <f>A87</f>
        <v>1</v>
      </c>
      <c r="B90" s="15">
        <f t="shared" si="22"/>
        <v>100</v>
      </c>
      <c r="C90" s="15">
        <f>C99</f>
        <v>6</v>
      </c>
      <c r="D90" s="31">
        <f>D87</f>
        <v>4</v>
      </c>
      <c r="E90" s="15">
        <f>E87</f>
        <v>1</v>
      </c>
      <c r="F90" s="23"/>
      <c r="G90" s="23"/>
    </row>
    <row r="91" spans="1:7">
      <c r="A91" s="32"/>
      <c r="B91" s="15">
        <f t="shared" si="22"/>
        <v>500</v>
      </c>
      <c r="C91" s="15">
        <f>B91*C90/B90</f>
        <v>30</v>
      </c>
      <c r="D91" s="50">
        <f>C91*D90/C90</f>
        <v>20</v>
      </c>
      <c r="E91" s="15">
        <f>D91*E90/D90</f>
        <v>5</v>
      </c>
      <c r="F91" s="23"/>
      <c r="G91" s="23"/>
    </row>
    <row r="92" spans="1:7">
      <c r="A92" s="51" t="str">
        <f>A80</f>
        <v> 3- Montagem dos espelhos e tomadas</v>
      </c>
      <c r="B92" s="21" t="str">
        <f t="shared" si="22"/>
        <v>Quantidade de pontos</v>
      </c>
      <c r="C92" s="21" t="str">
        <f>C89</f>
        <v>Total de dias</v>
      </c>
      <c r="D92" s="52" t="str">
        <f>D89</f>
        <v>Quantidade de funcionários 1 líder + 3 instaladores</v>
      </c>
      <c r="E92" s="21" t="str">
        <f>E89</f>
        <v>Equipe/ Funcionários</v>
      </c>
      <c r="F92" s="23"/>
      <c r="G92" s="23"/>
    </row>
    <row r="93" spans="1:7">
      <c r="A93" s="53">
        <f>A90</f>
        <v>1</v>
      </c>
      <c r="B93" s="15">
        <f t="shared" si="22"/>
        <v>100</v>
      </c>
      <c r="C93" s="15">
        <f>3</f>
        <v>3</v>
      </c>
      <c r="D93" s="50">
        <f>D90</f>
        <v>4</v>
      </c>
      <c r="E93" s="15">
        <f>E90</f>
        <v>1</v>
      </c>
      <c r="F93" s="23"/>
      <c r="G93" s="23"/>
    </row>
    <row r="94" spans="1:7">
      <c r="A94" s="54"/>
      <c r="B94" s="15">
        <f t="shared" si="22"/>
        <v>500</v>
      </c>
      <c r="C94" s="15">
        <f>B94*C93/B93</f>
        <v>15</v>
      </c>
      <c r="D94" s="47">
        <f>C94*D93/C93</f>
        <v>20</v>
      </c>
      <c r="E94" s="15">
        <f>D94*E93/D93</f>
        <v>5</v>
      </c>
      <c r="F94" s="23"/>
      <c r="G94" s="23"/>
    </row>
    <row r="95" spans="1:7">
      <c r="A95" s="51" t="str">
        <f>A81</f>
        <v> 4- Montagem e organização dos racks</v>
      </c>
      <c r="B95" s="21" t="str">
        <f t="shared" si="22"/>
        <v>Quantidade de pontos</v>
      </c>
      <c r="C95" s="29" t="str">
        <f>C92</f>
        <v>Total de dias</v>
      </c>
      <c r="D95" s="55" t="str">
        <f>D92</f>
        <v>Quantidade de funcionários 1 líder + 3 instaladores</v>
      </c>
      <c r="E95" s="21" t="str">
        <f>E92</f>
        <v>Equipe/ Funcionários</v>
      </c>
      <c r="F95" s="23"/>
      <c r="G95" s="23"/>
    </row>
    <row r="96" spans="1:7">
      <c r="A96" s="30">
        <f>A93</f>
        <v>1</v>
      </c>
      <c r="B96" s="15">
        <f t="shared" si="22"/>
        <v>100</v>
      </c>
      <c r="C96" s="31">
        <f>C87</f>
        <v>8</v>
      </c>
      <c r="D96" s="56">
        <f>D93</f>
        <v>4</v>
      </c>
      <c r="E96" s="15">
        <f>E93</f>
        <v>1</v>
      </c>
      <c r="F96" s="23"/>
      <c r="G96" s="23"/>
    </row>
    <row r="97" spans="1:7">
      <c r="A97" s="32"/>
      <c r="B97" s="15">
        <f t="shared" si="22"/>
        <v>500</v>
      </c>
      <c r="C97" s="31">
        <f>B97*C96/B96</f>
        <v>40</v>
      </c>
      <c r="D97" s="15">
        <f>C97*D96/C96</f>
        <v>20</v>
      </c>
      <c r="E97" s="15">
        <f>D97*E96/D96</f>
        <v>5</v>
      </c>
      <c r="F97" s="23"/>
      <c r="G97" s="23"/>
    </row>
    <row r="98" spans="1:7">
      <c r="A98" s="51" t="str">
        <f>A82</f>
        <v> 5 - Testes e certificação</v>
      </c>
      <c r="B98" s="21" t="str">
        <f t="shared" si="22"/>
        <v>Quantidade de pontos</v>
      </c>
      <c r="C98" s="29" t="str">
        <f>C95</f>
        <v>Total de dias</v>
      </c>
      <c r="D98" s="21" t="s">
        <v>27</v>
      </c>
      <c r="E98" s="21" t="str">
        <f>E95</f>
        <v>Equipe/ Funcionários</v>
      </c>
      <c r="F98" s="23"/>
      <c r="G98" s="23"/>
    </row>
    <row r="99" spans="1:7">
      <c r="A99" s="30">
        <f>A96</f>
        <v>1</v>
      </c>
      <c r="B99" s="15">
        <f t="shared" si="22"/>
        <v>100</v>
      </c>
      <c r="C99" s="31">
        <f>6</f>
        <v>6</v>
      </c>
      <c r="D99" s="15">
        <f>2</f>
        <v>2</v>
      </c>
      <c r="E99" s="15">
        <f>E96</f>
        <v>1</v>
      </c>
      <c r="F99" s="23"/>
      <c r="G99" s="23"/>
    </row>
    <row r="100" spans="1:7">
      <c r="A100" s="32"/>
      <c r="B100" s="15">
        <f t="shared" si="22"/>
        <v>500</v>
      </c>
      <c r="C100" s="31">
        <f>B100*C99/B99</f>
        <v>30</v>
      </c>
      <c r="D100" s="15">
        <f>C100*D99/C99</f>
        <v>10</v>
      </c>
      <c r="E100" s="15">
        <f>D100*E99/D99</f>
        <v>5</v>
      </c>
      <c r="F100" s="23"/>
      <c r="G100" s="23"/>
    </row>
    <row r="101" spans="1:7">
      <c r="A101" s="22" t="str">
        <f>A83</f>
        <v>6- Cabeamento estruturado (HAQ) – eletrocalhas, eletrodutos, canaletas</v>
      </c>
      <c r="B101" s="21" t="str">
        <f t="shared" si="22"/>
        <v>Quantidade de pontos</v>
      </c>
      <c r="C101" s="21" t="str">
        <f>C98</f>
        <v>Total de dias</v>
      </c>
      <c r="D101" s="21" t="str">
        <f>D95</f>
        <v>Quantidade de funcionários 1 líder + 3 instaladores</v>
      </c>
      <c r="E101" s="21" t="str">
        <f>E98</f>
        <v>Equipe/ Funcionários</v>
      </c>
      <c r="F101" s="23"/>
      <c r="G101" s="23"/>
    </row>
    <row r="102" spans="1:7">
      <c r="A102" s="24">
        <f>A99</f>
        <v>1</v>
      </c>
      <c r="B102" s="15">
        <f t="shared" si="22"/>
        <v>100</v>
      </c>
      <c r="C102" s="15">
        <v>8</v>
      </c>
      <c r="D102" s="15">
        <f>D96</f>
        <v>4</v>
      </c>
      <c r="E102" s="15">
        <f>E99</f>
        <v>1</v>
      </c>
      <c r="F102" s="23"/>
      <c r="G102" s="23"/>
    </row>
    <row r="103" spans="1:7">
      <c r="A103" s="26"/>
      <c r="B103" s="15">
        <f t="shared" si="22"/>
        <v>500</v>
      </c>
      <c r="C103" s="15">
        <f>B103*C102/B102</f>
        <v>40</v>
      </c>
      <c r="D103" s="15">
        <f>C103*D102/C102</f>
        <v>20</v>
      </c>
      <c r="E103" s="15">
        <f>D103*E102/D102</f>
        <v>5</v>
      </c>
      <c r="F103" s="23"/>
      <c r="G103" s="23"/>
    </row>
    <row r="104" spans="1:7">
      <c r="A104" s="22" t="str">
        <f>A84</f>
        <v>7- passagem de cabos infraestrutura predial</v>
      </c>
      <c r="B104" s="21" t="str">
        <f t="shared" si="22"/>
        <v>Quantidade de pontos</v>
      </c>
      <c r="C104" s="21" t="str">
        <f>C101</f>
        <v>Total de dias</v>
      </c>
      <c r="D104" s="21" t="str">
        <f>D101</f>
        <v>Quantidade de funcionários 1 líder + 3 instaladores</v>
      </c>
      <c r="E104" s="21" t="str">
        <f>E101</f>
        <v>Equipe/ Funcionários</v>
      </c>
      <c r="F104" s="23"/>
      <c r="G104" s="23"/>
    </row>
    <row r="105" spans="1:7">
      <c r="A105" s="24">
        <f>A102</f>
        <v>1</v>
      </c>
      <c r="B105" s="15">
        <f t="shared" si="22"/>
        <v>100</v>
      </c>
      <c r="C105" s="15">
        <f>C102</f>
        <v>8</v>
      </c>
      <c r="D105" s="15">
        <f>D102</f>
        <v>4</v>
      </c>
      <c r="E105" s="15">
        <f>E102</f>
        <v>1</v>
      </c>
      <c r="F105" s="23"/>
      <c r="G105" s="23"/>
    </row>
    <row r="106" spans="1:7">
      <c r="A106" s="26"/>
      <c r="B106" s="15">
        <f t="shared" si="22"/>
        <v>500</v>
      </c>
      <c r="C106" s="15">
        <f>B106*C105/B105</f>
        <v>40</v>
      </c>
      <c r="D106" s="15">
        <f>C106*D105/C105</f>
        <v>20</v>
      </c>
      <c r="E106" s="15">
        <f>D106*E105/D105</f>
        <v>5</v>
      </c>
      <c r="F106" s="23"/>
      <c r="G106" s="23"/>
    </row>
    <row r="107" spans="1:7">
      <c r="A107" s="22" t="str">
        <f>A85</f>
        <v>8- Montagem de espelhos e tomadas predial</v>
      </c>
      <c r="B107" s="21" t="str">
        <f t="shared" si="22"/>
        <v>Quantidade de pontos</v>
      </c>
      <c r="C107" s="21" t="str">
        <f>C104</f>
        <v>Total de dias</v>
      </c>
      <c r="D107" s="21" t="str">
        <f>D104</f>
        <v>Quantidade de funcionários 1 líder + 3 instaladores</v>
      </c>
      <c r="E107" s="21" t="str">
        <f>E104</f>
        <v>Equipe/ Funcionários</v>
      </c>
      <c r="F107" s="23"/>
      <c r="G107" s="23"/>
    </row>
    <row r="108" spans="1:7">
      <c r="A108" s="24">
        <f>A105</f>
        <v>1</v>
      </c>
      <c r="B108" s="15">
        <f t="shared" si="22"/>
        <v>100</v>
      </c>
      <c r="C108" s="15">
        <f>C96</f>
        <v>8</v>
      </c>
      <c r="D108" s="15">
        <f>D105</f>
        <v>4</v>
      </c>
      <c r="E108" s="15">
        <f>E105</f>
        <v>1</v>
      </c>
      <c r="F108" s="23"/>
      <c r="G108" s="23"/>
    </row>
    <row r="109" spans="1:7">
      <c r="A109" s="42"/>
      <c r="B109" s="57">
        <f t="shared" si="22"/>
        <v>500</v>
      </c>
      <c r="C109" s="57">
        <f>B109*C108/B108</f>
        <v>40</v>
      </c>
      <c r="D109" s="57">
        <f>C109*D108/C108</f>
        <v>20</v>
      </c>
      <c r="E109" s="57">
        <f>D109*E108/D108</f>
        <v>5</v>
      </c>
      <c r="F109" s="23"/>
      <c r="G109" s="23"/>
    </row>
    <row r="110" s="1" customFormat="1" ht="34" customHeight="1" spans="1:7">
      <c r="A110" s="2" t="s">
        <v>47</v>
      </c>
      <c r="B110" s="33" t="str">
        <f t="shared" ref="B110:G110" si="23">B77</f>
        <v>Metragem quadrada</v>
      </c>
      <c r="C110" s="33" t="str">
        <f t="shared" si="23"/>
        <v>Data de início</v>
      </c>
      <c r="D110" s="33" t="str">
        <f t="shared" si="23"/>
        <v>Data de término com tolerância</v>
      </c>
      <c r="E110" s="33" t="str">
        <f t="shared" si="23"/>
        <v>Quantidade de dias</v>
      </c>
      <c r="F110" s="33" t="str">
        <f t="shared" si="23"/>
        <v>Tolerância em  dias</v>
      </c>
      <c r="G110" s="33" t="str">
        <f t="shared" si="23"/>
        <v>Quantidade de dias para término</v>
      </c>
    </row>
    <row r="111" spans="1:7">
      <c r="A111" s="11" t="s">
        <v>48</v>
      </c>
      <c r="B111" s="15">
        <f>B85</f>
        <v>200</v>
      </c>
      <c r="C111" s="14" t="e">
        <f>D85</f>
        <v>#DIV/0!</v>
      </c>
      <c r="D111" s="14" t="e">
        <f t="shared" ref="D111:D117" si="24">C111+E111+F111</f>
        <v>#DIV/0!</v>
      </c>
      <c r="E111" s="19">
        <f>C120</f>
        <v>5</v>
      </c>
      <c r="F111" s="17">
        <f>F85</f>
        <v>10</v>
      </c>
      <c r="G111" s="27">
        <f>E111+F111</f>
        <v>15</v>
      </c>
    </row>
    <row r="112" spans="1:7">
      <c r="A112" s="11" t="s">
        <v>49</v>
      </c>
      <c r="B112" s="15">
        <f t="shared" ref="B112:B117" si="25">B111</f>
        <v>200</v>
      </c>
      <c r="C112" s="14" t="e">
        <f t="shared" ref="C112:C117" si="26">D111</f>
        <v>#DIV/0!</v>
      </c>
      <c r="D112" s="14" t="e">
        <f t="shared" si="24"/>
        <v>#DIV/0!</v>
      </c>
      <c r="E112" s="19">
        <f>C123</f>
        <v>5</v>
      </c>
      <c r="F112" s="17">
        <f t="shared" ref="F112:F117" si="27">F111</f>
        <v>10</v>
      </c>
      <c r="G112" s="27">
        <f t="shared" ref="G112:G117" si="28">E112+F112</f>
        <v>15</v>
      </c>
    </row>
    <row r="113" spans="1:7">
      <c r="A113" s="11" t="s">
        <v>50</v>
      </c>
      <c r="B113" s="15">
        <f t="shared" si="25"/>
        <v>200</v>
      </c>
      <c r="C113" s="14" t="e">
        <f t="shared" si="26"/>
        <v>#DIV/0!</v>
      </c>
      <c r="D113" s="14" t="e">
        <f>C113+E113+F113</f>
        <v>#DIV/0!</v>
      </c>
      <c r="E113" s="19" t="e">
        <f>C126</f>
        <v>#DIV/0!</v>
      </c>
      <c r="F113" s="17">
        <f>F112</f>
        <v>10</v>
      </c>
      <c r="G113" s="27" t="e">
        <f>E113+F113</f>
        <v>#DIV/0!</v>
      </c>
    </row>
    <row r="114" spans="1:7">
      <c r="A114" s="11" t="s">
        <v>51</v>
      </c>
      <c r="B114" s="15">
        <f t="shared" si="25"/>
        <v>200</v>
      </c>
      <c r="C114" s="14" t="e">
        <f t="shared" si="26"/>
        <v>#DIV/0!</v>
      </c>
      <c r="D114" s="14" t="e">
        <f t="shared" si="24"/>
        <v>#DIV/0!</v>
      </c>
      <c r="E114" s="15">
        <f>C129</f>
        <v>10</v>
      </c>
      <c r="F114" s="17">
        <f t="shared" si="27"/>
        <v>10</v>
      </c>
      <c r="G114" s="27">
        <f t="shared" si="28"/>
        <v>20</v>
      </c>
    </row>
    <row r="115" spans="1:7">
      <c r="A115" s="11" t="s">
        <v>52</v>
      </c>
      <c r="B115" s="15">
        <f t="shared" si="25"/>
        <v>200</v>
      </c>
      <c r="C115" s="14" t="e">
        <f t="shared" si="26"/>
        <v>#DIV/0!</v>
      </c>
      <c r="D115" s="14" t="e">
        <f t="shared" si="24"/>
        <v>#DIV/0!</v>
      </c>
      <c r="E115" s="19">
        <f>C132</f>
        <v>2.5</v>
      </c>
      <c r="F115" s="17">
        <f t="shared" si="27"/>
        <v>10</v>
      </c>
      <c r="G115" s="27">
        <f t="shared" si="28"/>
        <v>12.5</v>
      </c>
    </row>
    <row r="116" spans="1:7">
      <c r="A116" s="11" t="s">
        <v>53</v>
      </c>
      <c r="B116" s="15">
        <f t="shared" si="25"/>
        <v>200</v>
      </c>
      <c r="C116" s="14" t="e">
        <f t="shared" si="26"/>
        <v>#DIV/0!</v>
      </c>
      <c r="D116" s="14" t="e">
        <f t="shared" si="24"/>
        <v>#DIV/0!</v>
      </c>
      <c r="E116" s="15">
        <f>C135</f>
        <v>5</v>
      </c>
      <c r="F116" s="17">
        <f t="shared" si="27"/>
        <v>10</v>
      </c>
      <c r="G116" s="27">
        <f t="shared" si="28"/>
        <v>15</v>
      </c>
    </row>
    <row r="117" spans="1:7">
      <c r="A117" s="11" t="s">
        <v>54</v>
      </c>
      <c r="B117" s="15">
        <f t="shared" si="25"/>
        <v>200</v>
      </c>
      <c r="C117" s="14" t="e">
        <f t="shared" si="26"/>
        <v>#DIV/0!</v>
      </c>
      <c r="D117" s="14" t="e">
        <f t="shared" si="24"/>
        <v>#DIV/0!</v>
      </c>
      <c r="E117" s="15">
        <v>2</v>
      </c>
      <c r="F117" s="17">
        <f t="shared" si="27"/>
        <v>10</v>
      </c>
      <c r="G117" s="27">
        <f t="shared" si="28"/>
        <v>12</v>
      </c>
    </row>
    <row r="118" spans="1:7">
      <c r="A118" s="18" t="str">
        <f>A111</f>
        <v> 1- Planejamento da Instalação</v>
      </c>
      <c r="B118" s="21" t="str">
        <f>B110</f>
        <v>Metragem quadrada</v>
      </c>
      <c r="C118" s="21" t="s">
        <v>55</v>
      </c>
      <c r="D118" s="21" t="str">
        <f>D74</f>
        <v>Quantidade de funcionários 1 supervisor/eletricista</v>
      </c>
      <c r="E118" s="21" t="s">
        <v>56</v>
      </c>
      <c r="F118" s="23"/>
      <c r="G118" s="23"/>
    </row>
    <row r="119" spans="1:7">
      <c r="A119" s="25">
        <f>A108</f>
        <v>1</v>
      </c>
      <c r="B119" s="15">
        <v>80</v>
      </c>
      <c r="C119" s="15">
        <v>2</v>
      </c>
      <c r="D119" s="15">
        <v>2</v>
      </c>
      <c r="E119" s="15">
        <v>1</v>
      </c>
      <c r="F119" s="23"/>
      <c r="G119" s="23"/>
    </row>
    <row r="120" spans="1:7">
      <c r="A120" s="25"/>
      <c r="B120" s="15">
        <f>B117</f>
        <v>200</v>
      </c>
      <c r="C120" s="19">
        <f>B120*C119/B119</f>
        <v>5</v>
      </c>
      <c r="D120" s="19">
        <f>C120*D119/C119</f>
        <v>5</v>
      </c>
      <c r="E120" s="19">
        <f>D120*E119/D119</f>
        <v>2.5</v>
      </c>
      <c r="F120" s="23"/>
      <c r="G120" s="23"/>
    </row>
    <row r="121" spans="1:7">
      <c r="A121" s="11" t="str">
        <f>A112</f>
        <v> 2- Preparação do Local</v>
      </c>
      <c r="B121" s="21" t="str">
        <f>B118</f>
        <v>Metragem quadrada</v>
      </c>
      <c r="C121" s="21" t="str">
        <f>C118</f>
        <v>Total de  dias</v>
      </c>
      <c r="D121" s="21" t="str">
        <f>D118</f>
        <v>Quantidade de funcionários 1 supervisor/eletricista</v>
      </c>
      <c r="E121" s="21" t="s">
        <v>56</v>
      </c>
      <c r="F121" s="23"/>
      <c r="G121" s="23"/>
    </row>
    <row r="122" spans="1:7">
      <c r="A122" s="25">
        <f>A119</f>
        <v>1</v>
      </c>
      <c r="B122" s="15">
        <f>B119</f>
        <v>80</v>
      </c>
      <c r="C122" s="15">
        <f>C119</f>
        <v>2</v>
      </c>
      <c r="D122" s="15">
        <f>D119</f>
        <v>2</v>
      </c>
      <c r="E122" s="15">
        <v>1</v>
      </c>
      <c r="F122" s="23"/>
      <c r="G122" s="23"/>
    </row>
    <row r="123" spans="1:7">
      <c r="A123" s="25"/>
      <c r="B123" s="15">
        <f>B120</f>
        <v>200</v>
      </c>
      <c r="C123" s="19">
        <f>C120</f>
        <v>5</v>
      </c>
      <c r="D123" s="19">
        <f>C123*D122/C122</f>
        <v>5</v>
      </c>
      <c r="E123" s="19">
        <f>D123*E122/D122</f>
        <v>2.5</v>
      </c>
      <c r="F123" s="23"/>
      <c r="G123" s="23"/>
    </row>
    <row r="124" spans="1:7">
      <c r="A124" s="11" t="str">
        <f>A113</f>
        <v> 3- Instalação do Quadro e Medidores</v>
      </c>
      <c r="B124" s="29" t="s">
        <v>57</v>
      </c>
      <c r="C124" s="21" t="str">
        <f>C121</f>
        <v>Total de  dias</v>
      </c>
      <c r="D124" s="21" t="str">
        <f>D53</f>
        <v>Quantidade de funcionários  2 técnicos + 1 axiliar</v>
      </c>
      <c r="E124" s="21" t="s">
        <v>56</v>
      </c>
      <c r="F124" s="23"/>
      <c r="G124" s="23"/>
    </row>
    <row r="125" spans="1:7">
      <c r="A125" s="25">
        <f>A122</f>
        <v>1</v>
      </c>
      <c r="B125" s="58">
        <v>0</v>
      </c>
      <c r="C125" s="15">
        <v>3</v>
      </c>
      <c r="D125" s="15">
        <v>3</v>
      </c>
      <c r="E125" s="15">
        <v>1</v>
      </c>
      <c r="F125" s="23"/>
      <c r="G125" s="23"/>
    </row>
    <row r="126" spans="1:7">
      <c r="A126" s="25"/>
      <c r="B126" s="58">
        <v>40</v>
      </c>
      <c r="C126" s="19" t="e">
        <f>B126*C125/B125</f>
        <v>#DIV/0!</v>
      </c>
      <c r="D126" s="19" t="e">
        <f>C126*D125/C125</f>
        <v>#DIV/0!</v>
      </c>
      <c r="E126" s="19" t="e">
        <f>D126*E125/D125</f>
        <v>#DIV/0!</v>
      </c>
      <c r="F126" s="23"/>
      <c r="G126" s="23"/>
    </row>
    <row r="127" spans="1:7">
      <c r="A127" s="11" t="str">
        <f>A114</f>
        <v> 4- Distribuição e Conexão de Cabos ( subestação)</v>
      </c>
      <c r="B127" s="29" t="str">
        <f>B121</f>
        <v>Metragem quadrada</v>
      </c>
      <c r="C127" s="21" t="str">
        <f>C124</f>
        <v>Total de  dias</v>
      </c>
      <c r="D127" s="21" t="str">
        <f>D124</f>
        <v>Quantidade de funcionários  2 técnicos + 1 axiliar</v>
      </c>
      <c r="E127" s="21" t="s">
        <v>56</v>
      </c>
      <c r="F127" s="23"/>
      <c r="G127" s="23"/>
    </row>
    <row r="128" spans="1:7">
      <c r="A128" s="25">
        <f>A125</f>
        <v>1</v>
      </c>
      <c r="B128" s="31">
        <f>B122</f>
        <v>80</v>
      </c>
      <c r="C128" s="15">
        <v>4</v>
      </c>
      <c r="D128" s="15">
        <v>3</v>
      </c>
      <c r="E128" s="15">
        <v>1</v>
      </c>
      <c r="F128" s="23"/>
      <c r="G128" s="23"/>
    </row>
    <row r="129" spans="1:7">
      <c r="A129" s="25"/>
      <c r="B129" s="31">
        <f>B123</f>
        <v>200</v>
      </c>
      <c r="C129" s="15">
        <f>B129*C128/B128</f>
        <v>10</v>
      </c>
      <c r="D129" s="19">
        <f>C129*D128/C128</f>
        <v>7.5</v>
      </c>
      <c r="E129" s="19">
        <f>D129*E128/D128</f>
        <v>2.5</v>
      </c>
      <c r="F129" s="23"/>
      <c r="G129" s="23"/>
    </row>
    <row r="130" spans="1:7">
      <c r="A130" s="11" t="str">
        <f>A115</f>
        <v> 5- Aterramento e Equipotencialização</v>
      </c>
      <c r="B130" s="29" t="str">
        <f>B127</f>
        <v>Metragem quadrada</v>
      </c>
      <c r="C130" s="21" t="str">
        <f>C127</f>
        <v>Total de  dias</v>
      </c>
      <c r="D130" s="21" t="str">
        <f>D118</f>
        <v>Quantidade de funcionários 1 supervisor/eletricista</v>
      </c>
      <c r="E130" s="21" t="s">
        <v>56</v>
      </c>
      <c r="F130" s="23"/>
      <c r="G130" s="23"/>
    </row>
    <row r="131" spans="1:7">
      <c r="A131" s="25">
        <f>A128</f>
        <v>1</v>
      </c>
      <c r="B131" s="31">
        <f t="shared" ref="B131:B138" si="29">B128</f>
        <v>80</v>
      </c>
      <c r="C131" s="15">
        <v>1</v>
      </c>
      <c r="D131" s="15">
        <v>2</v>
      </c>
      <c r="E131" s="15">
        <v>1</v>
      </c>
      <c r="F131" s="23"/>
      <c r="G131" s="23"/>
    </row>
    <row r="132" spans="1:7">
      <c r="A132" s="25"/>
      <c r="B132" s="31">
        <f t="shared" si="29"/>
        <v>200</v>
      </c>
      <c r="C132" s="19">
        <f>B132*C131/B131</f>
        <v>2.5</v>
      </c>
      <c r="D132" s="19">
        <f>C132*D131/C131</f>
        <v>5</v>
      </c>
      <c r="E132" s="19">
        <f>D132*E131/D131</f>
        <v>2.5</v>
      </c>
      <c r="F132" s="23"/>
      <c r="G132" s="23"/>
    </row>
    <row r="133" spans="1:7">
      <c r="A133" s="11" t="str">
        <f>A116</f>
        <v> 6- Testes e Comissionamento</v>
      </c>
      <c r="B133" s="29" t="str">
        <f t="shared" si="29"/>
        <v>Metragem quadrada</v>
      </c>
      <c r="C133" s="21" t="str">
        <f>C130</f>
        <v>Total de  dias</v>
      </c>
      <c r="D133" s="21" t="str">
        <f>D124</f>
        <v>Quantidade de funcionários  2 técnicos + 1 axiliar</v>
      </c>
      <c r="E133" s="21" t="s">
        <v>56</v>
      </c>
      <c r="F133" s="23"/>
      <c r="G133" s="23"/>
    </row>
    <row r="134" spans="1:7">
      <c r="A134" s="25">
        <f>A131</f>
        <v>1</v>
      </c>
      <c r="B134" s="31">
        <f t="shared" si="29"/>
        <v>80</v>
      </c>
      <c r="C134" s="15">
        <v>2</v>
      </c>
      <c r="D134" s="15">
        <v>3</v>
      </c>
      <c r="E134" s="15">
        <v>1</v>
      </c>
      <c r="F134" s="23"/>
      <c r="G134" s="23"/>
    </row>
    <row r="135" spans="1:7">
      <c r="A135" s="25"/>
      <c r="B135" s="31">
        <f t="shared" si="29"/>
        <v>200</v>
      </c>
      <c r="C135" s="15">
        <f>B135*C134/B134</f>
        <v>5</v>
      </c>
      <c r="D135" s="19">
        <f>C135*D134/C134</f>
        <v>7.5</v>
      </c>
      <c r="E135" s="19">
        <f>D135*E134/D134</f>
        <v>2.5</v>
      </c>
      <c r="F135" s="23"/>
      <c r="G135" s="23"/>
    </row>
    <row r="136" spans="1:7">
      <c r="A136" s="35" t="str">
        <f>A117</f>
        <v>7- Energização e Finalização</v>
      </c>
      <c r="B136" s="29" t="str">
        <f t="shared" si="29"/>
        <v>Metragem quadrada</v>
      </c>
      <c r="C136" s="21" t="str">
        <f>C133</f>
        <v>Total de  dias</v>
      </c>
      <c r="D136" s="21" t="str">
        <f>D127</f>
        <v>Quantidade de funcionários  2 técnicos + 1 axiliar</v>
      </c>
      <c r="E136" s="21" t="s">
        <v>56</v>
      </c>
      <c r="F136" s="23"/>
      <c r="G136" s="23"/>
    </row>
    <row r="137" spans="1:7">
      <c r="A137" s="25">
        <f>A134</f>
        <v>1</v>
      </c>
      <c r="B137" s="31">
        <f t="shared" si="29"/>
        <v>80</v>
      </c>
      <c r="C137" s="15">
        <v>2</v>
      </c>
      <c r="D137" s="15">
        <v>3</v>
      </c>
      <c r="E137" s="15">
        <v>1</v>
      </c>
      <c r="F137" s="23"/>
      <c r="G137" s="23"/>
    </row>
    <row r="138" spans="1:7">
      <c r="A138" s="25"/>
      <c r="B138" s="31">
        <f t="shared" si="29"/>
        <v>200</v>
      </c>
      <c r="C138" s="15">
        <f>B138*C137/B137</f>
        <v>5</v>
      </c>
      <c r="D138" s="19">
        <f>C138*D137/C137</f>
        <v>7.5</v>
      </c>
      <c r="E138" s="19">
        <f>D138*E137/D137</f>
        <v>2.5</v>
      </c>
      <c r="F138" s="23"/>
      <c r="G138" s="23"/>
    </row>
  </sheetData>
  <mergeCells count="33">
    <mergeCell ref="A13:A14"/>
    <mergeCell ref="A16:A17"/>
    <mergeCell ref="A19:A20"/>
    <mergeCell ref="A22:A23"/>
    <mergeCell ref="A25:A26"/>
    <mergeCell ref="A28:A29"/>
    <mergeCell ref="A31:A32"/>
    <mergeCell ref="A34:A35"/>
    <mergeCell ref="A37:A38"/>
    <mergeCell ref="A51:A52"/>
    <mergeCell ref="A54:A55"/>
    <mergeCell ref="A57:A58"/>
    <mergeCell ref="A60:A61"/>
    <mergeCell ref="A63:A64"/>
    <mergeCell ref="A66:A67"/>
    <mergeCell ref="A69:A70"/>
    <mergeCell ref="A72:A73"/>
    <mergeCell ref="A75:A76"/>
    <mergeCell ref="A87:A88"/>
    <mergeCell ref="A90:A91"/>
    <mergeCell ref="A93:A94"/>
    <mergeCell ref="A96:A97"/>
    <mergeCell ref="A99:A100"/>
    <mergeCell ref="A102:A103"/>
    <mergeCell ref="A105:A106"/>
    <mergeCell ref="A108:A109"/>
    <mergeCell ref="A119:A120"/>
    <mergeCell ref="A122:A123"/>
    <mergeCell ref="A125:A126"/>
    <mergeCell ref="A128:A129"/>
    <mergeCell ref="A131:A132"/>
    <mergeCell ref="A134:A135"/>
    <mergeCell ref="A137:A138"/>
  </mergeCells>
  <pageMargins left="0.511811024" right="0.511811024" top="0.787401575" bottom="0.787401575" header="0.31496062" footer="0.31496062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5" sqref="A5"/>
    </sheetView>
  </sheetViews>
  <sheetFormatPr defaultColWidth="9" defaultRowHeight="14.4" outlineLevelRow="3"/>
  <cols>
    <col min="1" max="1" width="32" customWidth="1"/>
  </cols>
  <sheetData>
    <row r="1" spans="1:1">
      <c r="A1" t="s">
        <v>58</v>
      </c>
    </row>
    <row r="4" spans="1:1">
      <c r="A4" t="s">
        <v>59</v>
      </c>
    </row>
  </sheetData>
  <pageMargins left="0.511811024" right="0.511811024" top="0.787401575" bottom="0.787401575" header="0.31496062" footer="0.31496062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 2025</vt:lpstr>
      <vt:lpstr>pagamentos e número de funcioná</vt:lpstr>
      <vt:lpstr>Relatório</vt:lpstr>
      <vt:lpstr>Lista de passos para execução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CNEEP LTDA</dc:creator>
  <cp:lastModifiedBy>CNEEP LTDA</cp:lastModifiedBy>
  <dcterms:created xsi:type="dcterms:W3CDTF">2025-10-23T22:46:00Z</dcterms:created>
  <dcterms:modified xsi:type="dcterms:W3CDTF">2025-10-27T14:49:47Z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ABBCF8DD9B0F40BA9B73C762B8B39F0B_12</vt:lpwstr>
  </property>
  <property fmtid="{D5CDD505-2E9C-101B-9397-08002B2CF9AE}" pid="3" name="KSOProductBuildVer">
    <vt:lpwstr>1046-12.2.0.23131</vt:lpwstr>
  </property>
</Properties>
</file>